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2760" yWindow="32760" windowWidth="7650" windowHeight="8970" tabRatio="808" activeTab="8"/>
  </bookViews>
  <sheets>
    <sheet name="NDPL" sheetId="1" r:id="rId1"/>
    <sheet name="BRPL" sheetId="3" r:id="rId2"/>
    <sheet name="BYPL" sheetId="2" r:id="rId3"/>
    <sheet name="NDMC" sheetId="4" r:id="rId4"/>
    <sheet name="MES" sheetId="5" r:id="rId5"/>
    <sheet name="Railway" sheetId="11" r:id="rId6"/>
    <sheet name="ROHTAK ROAD" sheetId="6" r:id="rId7"/>
    <sheet name="STEPPED UP GENCO" sheetId="7" r:id="rId8"/>
    <sheet name="FINAL EX. SUMMARY" sheetId="8" r:id="rId9"/>
    <sheet name="Sheet2" sheetId="12" r:id="rId10"/>
  </sheets>
  <definedNames>
    <definedName name="_xlnm._FilterDatabase" localSheetId="0" hidden="1">NDPL!$A$7:$P$32</definedName>
    <definedName name="_xlnm.Print_Area" localSheetId="1">BRPL!$A$1:$Q$214</definedName>
    <definedName name="_xlnm.Print_Area" localSheetId="2">BYPL!$A$1:$Q$186</definedName>
    <definedName name="_xlnm.Print_Area" localSheetId="8">'FINAL EX. SUMMARY'!$A$1:$Q$41</definedName>
    <definedName name="_xlnm.Print_Area" localSheetId="4">MES!$A$1:$Q$56</definedName>
    <definedName name="_xlnm.Print_Area" localSheetId="3">NDMC!$A$1:$X$85</definedName>
    <definedName name="_xlnm.Print_Area" localSheetId="0">NDPL!$A$1:$Q$181</definedName>
    <definedName name="_xlnm.Print_Area" localSheetId="6">'ROHTAK ROAD'!$A$1:$Q$43</definedName>
  </definedNames>
  <calcPr calcId="124519"/>
</workbook>
</file>

<file path=xl/calcChain.xml><?xml version="1.0" encoding="utf-8"?>
<calcChain xmlns="http://schemas.openxmlformats.org/spreadsheetml/2006/main">
  <c r="N125" i="2"/>
  <c r="O125"/>
  <c r="P125"/>
  <c r="O43"/>
  <c r="P43"/>
  <c r="N43"/>
  <c r="I175" i="3"/>
  <c r="J175"/>
  <c r="K175"/>
  <c r="I113" i="1"/>
  <c r="J113"/>
  <c r="K113"/>
  <c r="O87"/>
  <c r="P87"/>
  <c r="N87"/>
  <c r="N39" i="3"/>
  <c r="O39"/>
  <c r="P39"/>
  <c r="I14" i="4"/>
  <c r="J14"/>
  <c r="K14"/>
  <c r="I16" i="3"/>
  <c r="J16"/>
  <c r="K16"/>
  <c r="N148" i="1"/>
  <c r="O148"/>
  <c r="P148"/>
  <c r="I94"/>
  <c r="J94"/>
  <c r="K94"/>
  <c r="I82"/>
  <c r="J82"/>
  <c r="K82"/>
  <c r="I15"/>
  <c r="J15"/>
  <c r="K15"/>
  <c r="N61" i="7"/>
  <c r="O61"/>
  <c r="P61"/>
  <c r="N22" i="2"/>
  <c r="O22"/>
  <c r="P22"/>
  <c r="I112" i="1"/>
  <c r="J112"/>
  <c r="K112"/>
  <c r="I38" i="7"/>
  <c r="J38"/>
  <c r="K38"/>
  <c r="N13" i="11"/>
  <c r="O13"/>
  <c r="P13"/>
  <c r="I13"/>
  <c r="J13"/>
  <c r="K13"/>
  <c r="I112" i="3"/>
  <c r="J112"/>
  <c r="K112"/>
  <c r="I84"/>
  <c r="J84"/>
  <c r="K84"/>
  <c r="I40" i="1"/>
  <c r="J40"/>
  <c r="K40"/>
  <c r="I15" i="11"/>
  <c r="J15"/>
  <c r="K15"/>
  <c r="N15"/>
  <c r="O15"/>
  <c r="P15"/>
  <c r="I16"/>
  <c r="J16"/>
  <c r="K16"/>
  <c r="N17"/>
  <c r="O17"/>
  <c r="P17"/>
  <c r="I139" i="2"/>
  <c r="J139"/>
  <c r="K139"/>
  <c r="I12"/>
  <c r="J12"/>
  <c r="K12"/>
  <c r="I80"/>
  <c r="J80"/>
  <c r="K80"/>
  <c r="N120"/>
  <c r="O120"/>
  <c r="P120"/>
  <c r="P2" i="7"/>
  <c r="G5"/>
  <c r="H5"/>
  <c r="L5"/>
  <c r="M5"/>
  <c r="P2" i="6"/>
  <c r="G5"/>
  <c r="H5"/>
  <c r="L5"/>
  <c r="M5"/>
  <c r="P2" i="11"/>
  <c r="G5"/>
  <c r="H5"/>
  <c r="L5"/>
  <c r="M5"/>
  <c r="I11"/>
  <c r="J11"/>
  <c r="K11"/>
  <c r="P2" i="5"/>
  <c r="G5"/>
  <c r="H5"/>
  <c r="L5"/>
  <c r="M5"/>
  <c r="Q1" i="4"/>
  <c r="G5"/>
  <c r="G65"/>
  <c r="L65" s="1"/>
  <c r="H5"/>
  <c r="H65"/>
  <c r="M65"/>
  <c r="L5"/>
  <c r="M5"/>
  <c r="N12"/>
  <c r="O12"/>
  <c r="P12"/>
  <c r="N17"/>
  <c r="O17"/>
  <c r="P17"/>
  <c r="N21"/>
  <c r="O21"/>
  <c r="P21"/>
  <c r="N23"/>
  <c r="O23"/>
  <c r="P23"/>
  <c r="N27"/>
  <c r="O27"/>
  <c r="P27"/>
  <c r="N36"/>
  <c r="O36"/>
  <c r="P36"/>
  <c r="I42"/>
  <c r="J42"/>
  <c r="K42"/>
  <c r="Q44"/>
  <c r="N57"/>
  <c r="O57"/>
  <c r="P57"/>
  <c r="P1" i="3"/>
  <c r="G5"/>
  <c r="H5"/>
  <c r="L5"/>
  <c r="M5"/>
  <c r="I8"/>
  <c r="J8"/>
  <c r="K8"/>
  <c r="N9"/>
  <c r="O9"/>
  <c r="P9"/>
  <c r="I11"/>
  <c r="J11"/>
  <c r="K11"/>
  <c r="N11"/>
  <c r="O11"/>
  <c r="P11"/>
  <c r="I12"/>
  <c r="J12"/>
  <c r="K12"/>
  <c r="I13"/>
  <c r="J13"/>
  <c r="K13"/>
  <c r="I17"/>
  <c r="J17"/>
  <c r="K17"/>
  <c r="N17"/>
  <c r="O17"/>
  <c r="P17"/>
  <c r="I19"/>
  <c r="J19"/>
  <c r="K19"/>
  <c r="N19"/>
  <c r="O19"/>
  <c r="P19"/>
  <c r="I20"/>
  <c r="J20"/>
  <c r="K20"/>
  <c r="N20"/>
  <c r="O20"/>
  <c r="P20"/>
  <c r="N26"/>
  <c r="O26"/>
  <c r="P26"/>
  <c r="I30"/>
  <c r="J30"/>
  <c r="K30"/>
  <c r="I33"/>
  <c r="J33"/>
  <c r="K33"/>
  <c r="N33"/>
  <c r="O33"/>
  <c r="P33"/>
  <c r="N37"/>
  <c r="O37"/>
  <c r="P37"/>
  <c r="I38"/>
  <c r="J38"/>
  <c r="K38"/>
  <c r="I40"/>
  <c r="J40"/>
  <c r="K40"/>
  <c r="N40"/>
  <c r="O40"/>
  <c r="P40"/>
  <c r="I45"/>
  <c r="J45"/>
  <c r="K45"/>
  <c r="N49"/>
  <c r="O49"/>
  <c r="P49"/>
  <c r="I56"/>
  <c r="J56"/>
  <c r="K56"/>
  <c r="P57"/>
  <c r="N66"/>
  <c r="I75"/>
  <c r="J75"/>
  <c r="K75"/>
  <c r="I78"/>
  <c r="J78"/>
  <c r="K78"/>
  <c r="I79"/>
  <c r="J79"/>
  <c r="K79"/>
  <c r="N81"/>
  <c r="I91"/>
  <c r="J91"/>
  <c r="K91"/>
  <c r="I95"/>
  <c r="J95"/>
  <c r="K95"/>
  <c r="I102"/>
  <c r="J102"/>
  <c r="K102"/>
  <c r="I107"/>
  <c r="J107"/>
  <c r="K107"/>
  <c r="N107"/>
  <c r="O107"/>
  <c r="P107"/>
  <c r="I109"/>
  <c r="J109"/>
  <c r="K109"/>
  <c r="I111"/>
  <c r="J111"/>
  <c r="K111"/>
  <c r="I121"/>
  <c r="J121"/>
  <c r="K121"/>
  <c r="Q125"/>
  <c r="G126"/>
  <c r="H126"/>
  <c r="L126"/>
  <c r="M126"/>
  <c r="N135"/>
  <c r="O135"/>
  <c r="P135"/>
  <c r="N139"/>
  <c r="O139"/>
  <c r="P139"/>
  <c r="N140"/>
  <c r="O140"/>
  <c r="P140"/>
  <c r="N142"/>
  <c r="O142"/>
  <c r="P142"/>
  <c r="N145"/>
  <c r="O145"/>
  <c r="P145"/>
  <c r="N146"/>
  <c r="O146"/>
  <c r="P146"/>
  <c r="N151"/>
  <c r="O151"/>
  <c r="P151"/>
  <c r="N158"/>
  <c r="O158"/>
  <c r="P158"/>
  <c r="N161"/>
  <c r="O161"/>
  <c r="P161"/>
  <c r="N163"/>
  <c r="O163"/>
  <c r="P163"/>
  <c r="N165"/>
  <c r="O165"/>
  <c r="P165"/>
  <c r="N169"/>
  <c r="O169"/>
  <c r="P169"/>
  <c r="Q186"/>
  <c r="Q2" i="2"/>
  <c r="G5"/>
  <c r="H5"/>
  <c r="L5"/>
  <c r="M5"/>
  <c r="I8"/>
  <c r="J8"/>
  <c r="K8"/>
  <c r="I11"/>
  <c r="J11"/>
  <c r="K11"/>
  <c r="I14"/>
  <c r="J14"/>
  <c r="K14"/>
  <c r="I20"/>
  <c r="J20"/>
  <c r="K20"/>
  <c r="I21"/>
  <c r="J21"/>
  <c r="K21"/>
  <c r="I23"/>
  <c r="J23"/>
  <c r="K23"/>
  <c r="I25"/>
  <c r="J25"/>
  <c r="K25"/>
  <c r="I28"/>
  <c r="J28"/>
  <c r="K28"/>
  <c r="I31"/>
  <c r="J31"/>
  <c r="K31"/>
  <c r="I42"/>
  <c r="J42"/>
  <c r="K42"/>
  <c r="I44"/>
  <c r="J44"/>
  <c r="K44"/>
  <c r="I55"/>
  <c r="J55"/>
  <c r="K55"/>
  <c r="I57"/>
  <c r="J57"/>
  <c r="K57"/>
  <c r="I58"/>
  <c r="J58"/>
  <c r="K58"/>
  <c r="Q67"/>
  <c r="G71"/>
  <c r="H71"/>
  <c r="L71"/>
  <c r="M71"/>
  <c r="I79"/>
  <c r="J79"/>
  <c r="K79"/>
  <c r="I88"/>
  <c r="J88"/>
  <c r="K88"/>
  <c r="I90"/>
  <c r="J90"/>
  <c r="K90"/>
  <c r="Q97"/>
  <c r="G99"/>
  <c r="H99"/>
  <c r="L99"/>
  <c r="M99"/>
  <c r="N102"/>
  <c r="O102"/>
  <c r="P102"/>
  <c r="N105"/>
  <c r="O105"/>
  <c r="P105"/>
  <c r="N107"/>
  <c r="O107"/>
  <c r="P107"/>
  <c r="N110"/>
  <c r="O110"/>
  <c r="P110"/>
  <c r="N112"/>
  <c r="O112"/>
  <c r="P112"/>
  <c r="N113"/>
  <c r="O113"/>
  <c r="P113"/>
  <c r="N114"/>
  <c r="O114"/>
  <c r="P114"/>
  <c r="N126"/>
  <c r="O126"/>
  <c r="P126"/>
  <c r="N128"/>
  <c r="O128"/>
  <c r="P128"/>
  <c r="N130"/>
  <c r="O130"/>
  <c r="P130"/>
  <c r="N131"/>
  <c r="O131"/>
  <c r="P131"/>
  <c r="N133"/>
  <c r="O133"/>
  <c r="P133"/>
  <c r="Q158"/>
  <c r="L5" i="1"/>
  <c r="L128"/>
  <c r="M5"/>
  <c r="M128"/>
  <c r="N9"/>
  <c r="O9"/>
  <c r="P9"/>
  <c r="N11"/>
  <c r="O11"/>
  <c r="P11"/>
  <c r="N18"/>
  <c r="O18"/>
  <c r="P18"/>
  <c r="N20"/>
  <c r="O20"/>
  <c r="P20"/>
  <c r="N23"/>
  <c r="O23"/>
  <c r="P23"/>
  <c r="N26"/>
  <c r="O26"/>
  <c r="P26"/>
  <c r="I27"/>
  <c r="J27"/>
  <c r="K27"/>
  <c r="N27"/>
  <c r="O27"/>
  <c r="P27"/>
  <c r="N30"/>
  <c r="O30"/>
  <c r="P30"/>
  <c r="N32"/>
  <c r="O32"/>
  <c r="P32"/>
  <c r="I34"/>
  <c r="J34"/>
  <c r="K34"/>
  <c r="N35"/>
  <c r="O35"/>
  <c r="P35"/>
  <c r="N36"/>
  <c r="O36"/>
  <c r="P36"/>
  <c r="I38"/>
  <c r="J38"/>
  <c r="K38"/>
  <c r="I43"/>
  <c r="J43"/>
  <c r="K43"/>
  <c r="N43"/>
  <c r="O43"/>
  <c r="P43"/>
  <c r="N44"/>
  <c r="O44"/>
  <c r="P44"/>
  <c r="I47"/>
  <c r="J47"/>
  <c r="K47"/>
  <c r="N47"/>
  <c r="O47"/>
  <c r="P47"/>
  <c r="N49"/>
  <c r="O49"/>
  <c r="P49"/>
  <c r="N54"/>
  <c r="O54"/>
  <c r="P54"/>
  <c r="I60"/>
  <c r="J60"/>
  <c r="K60"/>
  <c r="N60"/>
  <c r="O60"/>
  <c r="P60"/>
  <c r="N62"/>
  <c r="O62"/>
  <c r="P62"/>
  <c r="N63"/>
  <c r="O63"/>
  <c r="P63"/>
  <c r="N65"/>
  <c r="O65"/>
  <c r="P65"/>
  <c r="N66"/>
  <c r="O66"/>
  <c r="P66"/>
  <c r="N69"/>
  <c r="O69"/>
  <c r="P69"/>
  <c r="Q71"/>
  <c r="I76"/>
  <c r="J76"/>
  <c r="K76"/>
  <c r="I77"/>
  <c r="J77"/>
  <c r="K77"/>
  <c r="I79"/>
  <c r="J79"/>
  <c r="K79"/>
  <c r="I83"/>
  <c r="J83"/>
  <c r="K83"/>
  <c r="N83"/>
  <c r="O83"/>
  <c r="P83"/>
  <c r="I84"/>
  <c r="J84"/>
  <c r="K84"/>
  <c r="I88"/>
  <c r="J88"/>
  <c r="K88"/>
  <c r="N88"/>
  <c r="O88"/>
  <c r="P88"/>
  <c r="I90"/>
  <c r="J90"/>
  <c r="K90"/>
  <c r="I98"/>
  <c r="J98"/>
  <c r="K98"/>
  <c r="I103"/>
  <c r="J103"/>
  <c r="K103"/>
  <c r="N105"/>
  <c r="I108"/>
  <c r="J108"/>
  <c r="K108"/>
  <c r="N111"/>
  <c r="O111"/>
  <c r="P111"/>
  <c r="Q127"/>
  <c r="G128"/>
  <c r="H128"/>
  <c r="N136"/>
  <c r="O136"/>
  <c r="P136"/>
  <c r="N142"/>
  <c r="O142"/>
  <c r="P142"/>
  <c r="N144"/>
  <c r="O144"/>
  <c r="P144"/>
  <c r="N145"/>
  <c r="O145"/>
  <c r="P145"/>
  <c r="I149"/>
  <c r="J149"/>
  <c r="K149"/>
  <c r="I151"/>
  <c r="J151"/>
  <c r="K151"/>
  <c r="N151"/>
  <c r="O151"/>
  <c r="P151"/>
  <c r="N127" i="2"/>
  <c r="O127"/>
  <c r="P127"/>
  <c r="N37" i="1"/>
  <c r="O37"/>
  <c r="P37"/>
  <c r="N116" i="2"/>
  <c r="O116"/>
  <c r="P116"/>
  <c r="P155"/>
  <c r="P163"/>
  <c r="N118" i="1"/>
  <c r="O118"/>
  <c r="P118"/>
  <c r="I146" i="2"/>
  <c r="J146"/>
  <c r="K146"/>
  <c r="N28" i="5"/>
  <c r="O28"/>
  <c r="P28"/>
  <c r="N14" i="1"/>
  <c r="O14"/>
  <c r="P14"/>
  <c r="N146" i="2"/>
  <c r="O146"/>
  <c r="P146"/>
  <c r="N19" i="5"/>
  <c r="O19"/>
  <c r="P19"/>
  <c r="I10" i="4"/>
  <c r="J10"/>
  <c r="K10"/>
  <c r="N116" i="1"/>
  <c r="O116"/>
  <c r="P116"/>
  <c r="N41" i="2"/>
  <c r="O41"/>
  <c r="P41"/>
  <c r="N82"/>
  <c r="O82"/>
  <c r="P82"/>
  <c r="N113" i="3"/>
  <c r="O113"/>
  <c r="P113"/>
  <c r="N95" i="1"/>
  <c r="O95"/>
  <c r="P95"/>
  <c r="N117"/>
  <c r="O117"/>
  <c r="P117"/>
  <c r="N147"/>
  <c r="O147"/>
  <c r="P147"/>
  <c r="I40" i="2"/>
  <c r="J40"/>
  <c r="K40"/>
  <c r="I152"/>
  <c r="J152"/>
  <c r="K152"/>
  <c r="I89"/>
  <c r="J89"/>
  <c r="K89"/>
  <c r="N145"/>
  <c r="O145"/>
  <c r="P145"/>
  <c r="I149"/>
  <c r="J149"/>
  <c r="K149"/>
  <c r="N151"/>
  <c r="O151"/>
  <c r="P151"/>
  <c r="N89"/>
  <c r="O89"/>
  <c r="P89"/>
  <c r="N31" i="4"/>
  <c r="O31"/>
  <c r="P31"/>
  <c r="N153" i="2"/>
  <c r="O153"/>
  <c r="P153"/>
  <c r="N51"/>
  <c r="O51"/>
  <c r="P51"/>
  <c r="N50" i="3"/>
  <c r="O50"/>
  <c r="P50"/>
  <c r="N40" i="4"/>
  <c r="O40"/>
  <c r="P40"/>
  <c r="I135" i="2"/>
  <c r="J135"/>
  <c r="K135"/>
  <c r="N18"/>
  <c r="O18"/>
  <c r="P18"/>
  <c r="N135" i="1"/>
  <c r="O135"/>
  <c r="P135"/>
  <c r="N140"/>
  <c r="O140"/>
  <c r="P140"/>
  <c r="I48"/>
  <c r="J48"/>
  <c r="K48"/>
  <c r="N16" i="6"/>
  <c r="O16"/>
  <c r="P16"/>
  <c r="N32" i="2"/>
  <c r="O32"/>
  <c r="P32"/>
  <c r="I86"/>
  <c r="J86"/>
  <c r="K86"/>
  <c r="N40"/>
  <c r="O40"/>
  <c r="P40"/>
  <c r="N37" i="7"/>
  <c r="O37"/>
  <c r="P37"/>
  <c r="N19" i="1"/>
  <c r="O19"/>
  <c r="P19"/>
  <c r="N47" i="4"/>
  <c r="O47"/>
  <c r="P47"/>
  <c r="N18" i="11"/>
  <c r="O18"/>
  <c r="P18"/>
  <c r="N21"/>
  <c r="O21"/>
  <c r="P21"/>
  <c r="N75" i="2"/>
  <c r="O75"/>
  <c r="P75"/>
  <c r="N9" i="6"/>
  <c r="O9"/>
  <c r="P9"/>
  <c r="I54" i="3"/>
  <c r="J54"/>
  <c r="K54"/>
  <c r="I26" i="11"/>
  <c r="J26"/>
  <c r="K26"/>
  <c r="N61" i="3"/>
  <c r="O61"/>
  <c r="P61"/>
  <c r="I127" i="2"/>
  <c r="J127"/>
  <c r="K127"/>
  <c r="I45" i="1"/>
  <c r="J45"/>
  <c r="K45"/>
  <c r="I109" i="2"/>
  <c r="J109"/>
  <c r="K109"/>
  <c r="I61" i="3"/>
  <c r="J61"/>
  <c r="K61"/>
  <c r="I149"/>
  <c r="J149"/>
  <c r="K149"/>
  <c r="I115"/>
  <c r="J115"/>
  <c r="K115"/>
  <c r="N25" i="5"/>
  <c r="O25"/>
  <c r="P25"/>
  <c r="N144" i="2"/>
  <c r="O144"/>
  <c r="P144"/>
  <c r="N133" i="1"/>
  <c r="O133"/>
  <c r="P133"/>
  <c r="I35" i="2"/>
  <c r="J35"/>
  <c r="K35"/>
  <c r="I19" i="1"/>
  <c r="J19"/>
  <c r="K19"/>
  <c r="N71" i="4"/>
  <c r="O71"/>
  <c r="P71"/>
  <c r="N12" i="1"/>
  <c r="O12"/>
  <c r="P12"/>
  <c r="N31"/>
  <c r="O31"/>
  <c r="P31"/>
  <c r="N120" i="3"/>
  <c r="O120"/>
  <c r="P120"/>
  <c r="N115" i="1"/>
  <c r="O115"/>
  <c r="P115"/>
  <c r="N143" i="2"/>
  <c r="O143"/>
  <c r="P143"/>
  <c r="N23" i="11"/>
  <c r="O23"/>
  <c r="P23"/>
  <c r="N27"/>
  <c r="O27"/>
  <c r="P27"/>
  <c r="N25" i="7"/>
  <c r="O25"/>
  <c r="P25"/>
  <c r="P26"/>
  <c r="P29"/>
  <c r="I85" i="2"/>
  <c r="J85"/>
  <c r="K85"/>
  <c r="I96" i="1"/>
  <c r="J96"/>
  <c r="K96"/>
  <c r="N10" i="2"/>
  <c r="O10"/>
  <c r="P10"/>
  <c r="N82" i="1"/>
  <c r="O82"/>
  <c r="P82"/>
  <c r="N59"/>
  <c r="O59"/>
  <c r="P59"/>
  <c r="N11" i="7"/>
  <c r="O11"/>
  <c r="P11"/>
  <c r="N45" i="1"/>
  <c r="O45"/>
  <c r="P45"/>
  <c r="N118" i="3"/>
  <c r="O118"/>
  <c r="P118"/>
  <c r="N112" i="1"/>
  <c r="O112"/>
  <c r="P112"/>
  <c r="N60" i="2"/>
  <c r="O60"/>
  <c r="P60"/>
  <c r="I70" i="4"/>
  <c r="J70"/>
  <c r="K70"/>
  <c r="I11" i="6"/>
  <c r="J11"/>
  <c r="K11"/>
  <c r="I24" i="1"/>
  <c r="J24"/>
  <c r="K24"/>
  <c r="I31" i="6"/>
  <c r="J31"/>
  <c r="K31"/>
  <c r="I39" i="7"/>
  <c r="J39"/>
  <c r="K39"/>
  <c r="N61" i="2"/>
  <c r="O61"/>
  <c r="P61"/>
  <c r="N150" i="1"/>
  <c r="O150"/>
  <c r="P150"/>
  <c r="N51" i="4"/>
  <c r="O51"/>
  <c r="P51"/>
  <c r="N34" i="2"/>
  <c r="O34"/>
  <c r="P34"/>
  <c r="N10" i="1"/>
  <c r="O10"/>
  <c r="P10"/>
  <c r="I19" i="11"/>
  <c r="J19"/>
  <c r="K19"/>
  <c r="I22"/>
  <c r="J22"/>
  <c r="K22"/>
  <c r="N148" i="2"/>
  <c r="O148"/>
  <c r="P148"/>
  <c r="N89" i="1"/>
  <c r="O89"/>
  <c r="P89"/>
  <c r="N86"/>
  <c r="O86"/>
  <c r="P86"/>
  <c r="N42"/>
  <c r="O42"/>
  <c r="P42"/>
  <c r="N124" i="2"/>
  <c r="O124"/>
  <c r="P124"/>
  <c r="N85"/>
  <c r="O85"/>
  <c r="P85"/>
  <c r="N75" i="1"/>
  <c r="O75"/>
  <c r="P75"/>
  <c r="N51"/>
  <c r="O51"/>
  <c r="P51"/>
  <c r="N46" i="2"/>
  <c r="O46"/>
  <c r="P46"/>
  <c r="N136"/>
  <c r="O136"/>
  <c r="P136"/>
  <c r="N35"/>
  <c r="O35"/>
  <c r="P35"/>
  <c r="N21" i="1"/>
  <c r="O21"/>
  <c r="P21"/>
  <c r="N39"/>
  <c r="O39"/>
  <c r="P39"/>
  <c r="I31"/>
  <c r="J31"/>
  <c r="K31"/>
  <c r="I178" i="3"/>
  <c r="J178"/>
  <c r="K178"/>
  <c r="N135" i="2"/>
  <c r="O135"/>
  <c r="P135"/>
  <c r="I19" i="5"/>
  <c r="J19"/>
  <c r="K19"/>
  <c r="I148" i="2"/>
  <c r="J148"/>
  <c r="K148"/>
  <c r="I75"/>
  <c r="J75"/>
  <c r="K75"/>
  <c r="I74"/>
  <c r="J74"/>
  <c r="K74"/>
  <c r="N14" i="4"/>
  <c r="O14"/>
  <c r="P14"/>
  <c r="I39" i="1"/>
  <c r="J39"/>
  <c r="K39"/>
  <c r="N15"/>
  <c r="O15"/>
  <c r="P15"/>
  <c r="I133"/>
  <c r="J133"/>
  <c r="K133"/>
  <c r="I137" i="2"/>
  <c r="J137"/>
  <c r="K137"/>
  <c r="N76"/>
  <c r="O76"/>
  <c r="P76"/>
  <c r="N109"/>
  <c r="O109"/>
  <c r="P109"/>
  <c r="N74"/>
  <c r="O74"/>
  <c r="P74"/>
  <c r="I136"/>
  <c r="J136"/>
  <c r="K136"/>
  <c r="I76"/>
  <c r="J76"/>
  <c r="K76"/>
  <c r="I32"/>
  <c r="J32"/>
  <c r="K32"/>
  <c r="I18"/>
  <c r="J18"/>
  <c r="K18"/>
  <c r="I9" i="6"/>
  <c r="J9"/>
  <c r="K9"/>
  <c r="N48" i="1"/>
  <c r="O48"/>
  <c r="P48"/>
  <c r="I61" i="7"/>
  <c r="J61"/>
  <c r="K61"/>
  <c r="I17" i="5"/>
  <c r="J17"/>
  <c r="K17"/>
  <c r="N86" i="2"/>
  <c r="O86"/>
  <c r="P86"/>
  <c r="I30" i="6"/>
  <c r="J30"/>
  <c r="K30"/>
  <c r="I145" i="2"/>
  <c r="J145"/>
  <c r="K145"/>
  <c r="I53" i="3"/>
  <c r="J53"/>
  <c r="K53"/>
  <c r="N50" i="7"/>
  <c r="O50"/>
  <c r="P50"/>
  <c r="P51"/>
  <c r="P55"/>
  <c r="N106" i="1"/>
  <c r="O106"/>
  <c r="P106"/>
  <c r="N70" i="4"/>
  <c r="O70"/>
  <c r="P70"/>
  <c r="N31" i="6"/>
  <c r="O31"/>
  <c r="P31"/>
  <c r="N103" i="2"/>
  <c r="O103"/>
  <c r="P103"/>
  <c r="I11" i="7"/>
  <c r="J11"/>
  <c r="K11"/>
  <c r="I59" i="1"/>
  <c r="J59"/>
  <c r="K59"/>
  <c r="I71" i="4"/>
  <c r="J71"/>
  <c r="K71"/>
  <c r="I60" i="2"/>
  <c r="J60"/>
  <c r="K60"/>
  <c r="I61"/>
  <c r="J61"/>
  <c r="K61"/>
  <c r="I150" i="1"/>
  <c r="J150"/>
  <c r="K150"/>
  <c r="I51" i="4"/>
  <c r="J51"/>
  <c r="K51"/>
  <c r="I34" i="2"/>
  <c r="J34"/>
  <c r="K34"/>
  <c r="I29" i="3"/>
  <c r="J29"/>
  <c r="K29"/>
  <c r="I25" i="5"/>
  <c r="J25"/>
  <c r="K25"/>
  <c r="I10" i="1"/>
  <c r="J10"/>
  <c r="K10"/>
  <c r="I116"/>
  <c r="J116"/>
  <c r="K116"/>
  <c r="I143" i="2"/>
  <c r="J143"/>
  <c r="K143"/>
  <c r="I35" i="3"/>
  <c r="J35"/>
  <c r="K35"/>
  <c r="I43"/>
  <c r="J43"/>
  <c r="K43"/>
  <c r="I23" i="11"/>
  <c r="J23"/>
  <c r="K23"/>
  <c r="I27"/>
  <c r="J27"/>
  <c r="K27"/>
  <c r="N19"/>
  <c r="O19"/>
  <c r="P19"/>
  <c r="N22"/>
  <c r="O22"/>
  <c r="P22"/>
  <c r="N26"/>
  <c r="O26"/>
  <c r="P26"/>
  <c r="I151" i="2"/>
  <c r="J151"/>
  <c r="K151"/>
  <c r="I153"/>
  <c r="J153"/>
  <c r="K153"/>
  <c r="N152"/>
  <c r="O152"/>
  <c r="P152"/>
  <c r="I25" i="7"/>
  <c r="J25"/>
  <c r="K25"/>
  <c r="K26"/>
  <c r="K29"/>
  <c r="I89" i="1"/>
  <c r="J89"/>
  <c r="K89"/>
  <c r="I86"/>
  <c r="J86"/>
  <c r="K86"/>
  <c r="I42"/>
  <c r="J42"/>
  <c r="K42"/>
  <c r="I124" i="2"/>
  <c r="J124"/>
  <c r="K124"/>
  <c r="I135" i="1"/>
  <c r="J135"/>
  <c r="K135"/>
  <c r="I51" i="2"/>
  <c r="J51"/>
  <c r="K51"/>
  <c r="I34" i="3"/>
  <c r="J34"/>
  <c r="K34"/>
  <c r="I24"/>
  <c r="J24"/>
  <c r="K24"/>
  <c r="I75" i="1"/>
  <c r="J75"/>
  <c r="K75"/>
  <c r="I157" i="3"/>
  <c r="J157"/>
  <c r="K157"/>
  <c r="I14" i="1"/>
  <c r="J14"/>
  <c r="K14"/>
  <c r="I37"/>
  <c r="J37"/>
  <c r="K37"/>
  <c r="I140"/>
  <c r="J140"/>
  <c r="K140"/>
  <c r="I99" i="3"/>
  <c r="J99"/>
  <c r="K99"/>
  <c r="I41" i="2"/>
  <c r="J41"/>
  <c r="K41"/>
  <c r="I63" i="3"/>
  <c r="J63"/>
  <c r="K63"/>
  <c r="I82" i="2"/>
  <c r="J82"/>
  <c r="K82"/>
  <c r="I113" i="3"/>
  <c r="J113"/>
  <c r="K113"/>
  <c r="I28" i="5"/>
  <c r="J28"/>
  <c r="K28"/>
  <c r="I87" i="3"/>
  <c r="J87"/>
  <c r="K87"/>
  <c r="I116" i="2"/>
  <c r="J116"/>
  <c r="K116"/>
  <c r="K155"/>
  <c r="K163"/>
  <c r="I46"/>
  <c r="J46"/>
  <c r="K46"/>
  <c r="I117" i="3"/>
  <c r="J117"/>
  <c r="K117"/>
  <c r="I31" i="4"/>
  <c r="J31"/>
  <c r="K31"/>
  <c r="I118" i="1"/>
  <c r="J118"/>
  <c r="K118"/>
  <c r="I136" i="3"/>
  <c r="J136"/>
  <c r="K136"/>
  <c r="I95" i="1"/>
  <c r="J95"/>
  <c r="K95"/>
  <c r="I117"/>
  <c r="J117"/>
  <c r="K117"/>
  <c r="I147"/>
  <c r="J147"/>
  <c r="K147"/>
  <c r="I83" i="3"/>
  <c r="J83"/>
  <c r="K83"/>
  <c r="N69"/>
  <c r="O69"/>
  <c r="P69"/>
  <c r="N57" i="1"/>
  <c r="O57"/>
  <c r="P57"/>
  <c r="I57"/>
  <c r="J57"/>
  <c r="K57"/>
  <c r="N80" i="2"/>
  <c r="O80"/>
  <c r="P80"/>
  <c r="N10" i="7"/>
  <c r="O10"/>
  <c r="P10"/>
  <c r="I141" i="2"/>
  <c r="J141"/>
  <c r="K141"/>
  <c r="I140"/>
  <c r="J140"/>
  <c r="K140"/>
  <c r="I54"/>
  <c r="J54"/>
  <c r="K54"/>
  <c r="N139"/>
  <c r="O139"/>
  <c r="P139"/>
  <c r="N53" i="1"/>
  <c r="O53"/>
  <c r="P53"/>
  <c r="N77" i="2"/>
  <c r="O77"/>
  <c r="P77"/>
  <c r="N17" i="5"/>
  <c r="O17"/>
  <c r="P17"/>
  <c r="N24" i="6"/>
  <c r="O24"/>
  <c r="P24"/>
  <c r="N29"/>
  <c r="O29"/>
  <c r="P29"/>
  <c r="N8" i="1"/>
  <c r="O8"/>
  <c r="P8"/>
  <c r="N39" i="7"/>
  <c r="O39"/>
  <c r="P39"/>
  <c r="N102" i="1"/>
  <c r="O102"/>
  <c r="P102"/>
  <c r="N104" i="3"/>
  <c r="O104"/>
  <c r="P104"/>
  <c r="N96" i="1"/>
  <c r="O96"/>
  <c r="P96"/>
  <c r="N137" i="2"/>
  <c r="O137"/>
  <c r="P137"/>
  <c r="N11" i="6"/>
  <c r="O11"/>
  <c r="P11"/>
  <c r="N24" i="1"/>
  <c r="O24"/>
  <c r="P24"/>
  <c r="I103" i="2"/>
  <c r="J103"/>
  <c r="K103"/>
  <c r="I10"/>
  <c r="J10"/>
  <c r="K10"/>
  <c r="I12" i="1"/>
  <c r="J12"/>
  <c r="K12"/>
  <c r="I82" i="3"/>
  <c r="J82"/>
  <c r="K82"/>
  <c r="I115" i="1"/>
  <c r="J115"/>
  <c r="K115"/>
  <c r="I144" i="2"/>
  <c r="J144"/>
  <c r="K144"/>
  <c r="I18" i="11"/>
  <c r="J18"/>
  <c r="K18"/>
  <c r="I21"/>
  <c r="J21"/>
  <c r="K21"/>
  <c r="N149" i="2"/>
  <c r="O149"/>
  <c r="P149"/>
  <c r="I177" i="3"/>
  <c r="J177"/>
  <c r="K177"/>
  <c r="I50"/>
  <c r="J50"/>
  <c r="K50"/>
  <c r="I51" i="1"/>
  <c r="J51"/>
  <c r="K51"/>
  <c r="I89" i="3"/>
  <c r="J89"/>
  <c r="K89"/>
  <c r="N24" i="11"/>
  <c r="O24"/>
  <c r="P24"/>
  <c r="I39" i="3"/>
  <c r="J39"/>
  <c r="K39"/>
  <c r="I154" i="2"/>
  <c r="J154"/>
  <c r="K154"/>
  <c r="I24" i="11"/>
  <c r="J24"/>
  <c r="K24"/>
  <c r="N140" i="2"/>
  <c r="O140"/>
  <c r="P140"/>
  <c r="N154"/>
  <c r="O154"/>
  <c r="P154"/>
  <c r="N59" i="4"/>
  <c r="O59"/>
  <c r="P59"/>
  <c r="I15" i="3"/>
  <c r="J15"/>
  <c r="K15"/>
  <c r="N114"/>
  <c r="O114"/>
  <c r="P114"/>
  <c r="N112"/>
  <c r="O112"/>
  <c r="P112"/>
  <c r="N52"/>
  <c r="O52"/>
  <c r="P52"/>
  <c r="I11" i="5"/>
  <c r="J11"/>
  <c r="K11"/>
  <c r="N141" i="2"/>
  <c r="O141"/>
  <c r="P141"/>
  <c r="I100" i="1"/>
  <c r="J100"/>
  <c r="K100"/>
  <c r="N28" i="6"/>
  <c r="O28"/>
  <c r="P28"/>
  <c r="I29" i="4"/>
  <c r="J29"/>
  <c r="K29"/>
  <c r="N174" i="3"/>
  <c r="O174"/>
  <c r="P174"/>
  <c r="I59" i="4"/>
  <c r="J59"/>
  <c r="K59"/>
  <c r="I61"/>
  <c r="J61"/>
  <c r="K61"/>
  <c r="N73" i="1"/>
  <c r="O73"/>
  <c r="P73"/>
  <c r="I81" i="3"/>
  <c r="J81"/>
  <c r="K81"/>
  <c r="N85"/>
  <c r="O85"/>
  <c r="P85"/>
  <c r="N180"/>
  <c r="O180"/>
  <c r="P180"/>
  <c r="N61" i="4"/>
  <c r="O61"/>
  <c r="P61"/>
  <c r="I32" i="3"/>
  <c r="J32"/>
  <c r="K32"/>
  <c r="N171"/>
  <c r="O171"/>
  <c r="P171"/>
  <c r="N40" i="1"/>
  <c r="O40"/>
  <c r="P40"/>
  <c r="N10" i="4"/>
  <c r="O10"/>
  <c r="P10"/>
  <c r="N168" i="3"/>
  <c r="O168"/>
  <c r="P168"/>
  <c r="I65"/>
  <c r="J65"/>
  <c r="K65"/>
  <c r="N46"/>
  <c r="O46"/>
  <c r="P46"/>
  <c r="I105"/>
  <c r="J105"/>
  <c r="K105"/>
  <c r="I120"/>
  <c r="J120"/>
  <c r="K120"/>
  <c r="I47"/>
  <c r="J47"/>
  <c r="K47"/>
  <c r="N84"/>
  <c r="O84"/>
  <c r="P84"/>
  <c r="N16"/>
  <c r="O16"/>
  <c r="P16"/>
  <c r="I10" i="7"/>
  <c r="J10"/>
  <c r="K10"/>
  <c r="N15" i="3"/>
  <c r="O15"/>
  <c r="P15"/>
  <c r="I21" i="1"/>
  <c r="J21"/>
  <c r="K21"/>
  <c r="I106" i="2"/>
  <c r="J106"/>
  <c r="K106"/>
  <c r="N164" i="3"/>
  <c r="O164"/>
  <c r="P164"/>
  <c r="P64" i="7"/>
  <c r="P63"/>
  <c r="I24" i="4"/>
  <c r="J24"/>
  <c r="K24"/>
  <c r="I55"/>
  <c r="J55"/>
  <c r="K55"/>
  <c r="N144" i="3"/>
  <c r="O144"/>
  <c r="P144"/>
  <c r="N149"/>
  <c r="O149"/>
  <c r="P149"/>
  <c r="I180"/>
  <c r="J180"/>
  <c r="K180"/>
  <c r="I9" i="2"/>
  <c r="J9"/>
  <c r="K9"/>
  <c r="N22" i="4"/>
  <c r="O22"/>
  <c r="P22"/>
  <c r="N9" i="2"/>
  <c r="O9"/>
  <c r="P9"/>
  <c r="N11" i="11"/>
  <c r="O11"/>
  <c r="P11"/>
  <c r="I131" i="1"/>
  <c r="J131"/>
  <c r="K131"/>
  <c r="N54" i="2"/>
  <c r="O54"/>
  <c r="P54"/>
  <c r="I96" i="3"/>
  <c r="J96"/>
  <c r="K96"/>
  <c r="I10"/>
  <c r="J10"/>
  <c r="K10"/>
  <c r="I46"/>
  <c r="J46"/>
  <c r="K46"/>
  <c r="I168"/>
  <c r="J168"/>
  <c r="K168"/>
  <c r="I104"/>
  <c r="J104"/>
  <c r="K104"/>
  <c r="N32"/>
  <c r="O32"/>
  <c r="P32"/>
  <c r="N105"/>
  <c r="O105"/>
  <c r="P105"/>
  <c r="N82"/>
  <c r="O82"/>
  <c r="P82"/>
  <c r="N29"/>
  <c r="O29"/>
  <c r="P29"/>
  <c r="N35"/>
  <c r="O35"/>
  <c r="P35"/>
  <c r="N43"/>
  <c r="O43"/>
  <c r="P43"/>
  <c r="N177"/>
  <c r="O177"/>
  <c r="P177"/>
  <c r="N178"/>
  <c r="O178"/>
  <c r="P178"/>
  <c r="N34"/>
  <c r="O34"/>
  <c r="P34"/>
  <c r="N24"/>
  <c r="O24"/>
  <c r="P24"/>
  <c r="N157"/>
  <c r="O157"/>
  <c r="P157"/>
  <c r="N99"/>
  <c r="O99"/>
  <c r="P99"/>
  <c r="N63"/>
  <c r="O63"/>
  <c r="P63"/>
  <c r="N115"/>
  <c r="O115"/>
  <c r="P115"/>
  <c r="N87"/>
  <c r="O87"/>
  <c r="P87"/>
  <c r="N54"/>
  <c r="O54"/>
  <c r="P54"/>
  <c r="N117"/>
  <c r="O117"/>
  <c r="P117"/>
  <c r="N136"/>
  <c r="O136"/>
  <c r="P136"/>
  <c r="N83"/>
  <c r="O83"/>
  <c r="P83"/>
  <c r="N89"/>
  <c r="O89"/>
  <c r="P89"/>
  <c r="I120" i="2"/>
  <c r="J120"/>
  <c r="K120"/>
  <c r="I36"/>
  <c r="J36"/>
  <c r="K36"/>
  <c r="N19" i="4"/>
  <c r="O19"/>
  <c r="P19"/>
  <c r="I21"/>
  <c r="J21"/>
  <c r="K21"/>
  <c r="I17"/>
  <c r="J17"/>
  <c r="K17"/>
  <c r="I16"/>
  <c r="J16"/>
  <c r="K16"/>
  <c r="I15"/>
  <c r="J15"/>
  <c r="K15"/>
  <c r="I9"/>
  <c r="J9"/>
  <c r="K9"/>
  <c r="I37" i="3"/>
  <c r="J37"/>
  <c r="K37"/>
  <c r="N42" i="4"/>
  <c r="O42"/>
  <c r="P42"/>
  <c r="I35"/>
  <c r="J35"/>
  <c r="K35"/>
  <c r="I32"/>
  <c r="J32"/>
  <c r="K32"/>
  <c r="I30"/>
  <c r="J30"/>
  <c r="K30"/>
  <c r="I26"/>
  <c r="J26"/>
  <c r="K26"/>
  <c r="I171" i="3"/>
  <c r="J171"/>
  <c r="K171"/>
  <c r="I52"/>
  <c r="J52"/>
  <c r="K52"/>
  <c r="N132"/>
  <c r="O132"/>
  <c r="P132"/>
  <c r="I174"/>
  <c r="J174"/>
  <c r="K174"/>
  <c r="I118"/>
  <c r="J118"/>
  <c r="K118"/>
  <c r="I164"/>
  <c r="J164"/>
  <c r="K164"/>
  <c r="N47"/>
  <c r="O47"/>
  <c r="P47"/>
  <c r="N74"/>
  <c r="O74"/>
  <c r="P74"/>
  <c r="I150"/>
  <c r="J150"/>
  <c r="K150"/>
  <c r="I35" i="6"/>
  <c r="J35"/>
  <c r="K35"/>
  <c r="I22" i="3"/>
  <c r="J22"/>
  <c r="K22"/>
  <c r="I27"/>
  <c r="J27"/>
  <c r="K27"/>
  <c r="I90"/>
  <c r="J90"/>
  <c r="K90"/>
  <c r="I101"/>
  <c r="J101"/>
  <c r="K101"/>
  <c r="I67" i="4"/>
  <c r="J67"/>
  <c r="K67"/>
  <c r="I72" i="3"/>
  <c r="J72"/>
  <c r="K72"/>
  <c r="I14"/>
  <c r="J14"/>
  <c r="K14"/>
  <c r="I132"/>
  <c r="J132"/>
  <c r="K132"/>
  <c r="I93"/>
  <c r="J93"/>
  <c r="K93"/>
  <c r="I32" i="6"/>
  <c r="J32"/>
  <c r="K32"/>
  <c r="I83" i="2"/>
  <c r="J83"/>
  <c r="K83"/>
  <c r="I144" i="3"/>
  <c r="J144"/>
  <c r="K144"/>
  <c r="I59"/>
  <c r="J59"/>
  <c r="K59"/>
  <c r="I29" i="6"/>
  <c r="J29"/>
  <c r="K29"/>
  <c r="I50" i="7"/>
  <c r="J50"/>
  <c r="K50"/>
  <c r="K51"/>
  <c r="I106" i="1"/>
  <c r="J106"/>
  <c r="K106"/>
  <c r="I102"/>
  <c r="J102"/>
  <c r="K102"/>
  <c r="I30" i="5"/>
  <c r="J30"/>
  <c r="K30"/>
  <c r="I17" i="11"/>
  <c r="J17"/>
  <c r="K17"/>
  <c r="N30" i="5"/>
  <c r="O30"/>
  <c r="P30"/>
  <c r="N13"/>
  <c r="O13"/>
  <c r="P13"/>
  <c r="N26"/>
  <c r="O26"/>
  <c r="P26"/>
  <c r="O105" i="1"/>
  <c r="P105"/>
  <c r="I92"/>
  <c r="J92"/>
  <c r="K92"/>
  <c r="N108" i="2"/>
  <c r="O108"/>
  <c r="P108"/>
  <c r="I52"/>
  <c r="J52"/>
  <c r="K52"/>
  <c r="N25"/>
  <c r="O25"/>
  <c r="P25"/>
  <c r="I169" i="3"/>
  <c r="J169"/>
  <c r="K169"/>
  <c r="I163"/>
  <c r="J163"/>
  <c r="K163"/>
  <c r="I146"/>
  <c r="J146"/>
  <c r="K146"/>
  <c r="I145"/>
  <c r="J145"/>
  <c r="K145"/>
  <c r="I142"/>
  <c r="J142"/>
  <c r="K142"/>
  <c r="I139"/>
  <c r="J139"/>
  <c r="K139"/>
  <c r="I135"/>
  <c r="J135"/>
  <c r="K135"/>
  <c r="I133"/>
  <c r="J133"/>
  <c r="K133"/>
  <c r="I129"/>
  <c r="J129"/>
  <c r="K129"/>
  <c r="N80"/>
  <c r="O80"/>
  <c r="P80"/>
  <c r="N79"/>
  <c r="O79"/>
  <c r="P79"/>
  <c r="N78"/>
  <c r="O78"/>
  <c r="P78"/>
  <c r="N76"/>
  <c r="O76"/>
  <c r="P76"/>
  <c r="N75"/>
  <c r="O75"/>
  <c r="P75"/>
  <c r="I69"/>
  <c r="J69"/>
  <c r="K69"/>
  <c r="I68"/>
  <c r="J68"/>
  <c r="K68"/>
  <c r="I66"/>
  <c r="J66"/>
  <c r="K66"/>
  <c r="I64"/>
  <c r="J64"/>
  <c r="K64"/>
  <c r="I60"/>
  <c r="J60"/>
  <c r="K60"/>
  <c r="N56" i="4"/>
  <c r="O56"/>
  <c r="P56"/>
  <c r="N53"/>
  <c r="O53"/>
  <c r="P53"/>
  <c r="N48"/>
  <c r="O48"/>
  <c r="P48"/>
  <c r="I29" i="5"/>
  <c r="J29"/>
  <c r="K29"/>
  <c r="I27"/>
  <c r="J27"/>
  <c r="K27"/>
  <c r="I18"/>
  <c r="J18"/>
  <c r="K18"/>
  <c r="I15"/>
  <c r="J15"/>
  <c r="K15"/>
  <c r="I14"/>
  <c r="J14"/>
  <c r="K14"/>
  <c r="I10" i="11"/>
  <c r="J10"/>
  <c r="K10"/>
  <c r="I28" i="6"/>
  <c r="J28"/>
  <c r="K28"/>
  <c r="I23"/>
  <c r="J23"/>
  <c r="K23"/>
  <c r="I17"/>
  <c r="J17"/>
  <c r="K17"/>
  <c r="I12"/>
  <c r="J12"/>
  <c r="K12"/>
  <c r="I10"/>
  <c r="J10"/>
  <c r="K10"/>
  <c r="N56" i="1"/>
  <c r="O56"/>
  <c r="P56"/>
  <c r="I74" i="3"/>
  <c r="J74"/>
  <c r="K74"/>
  <c r="N13" i="2"/>
  <c r="O13"/>
  <c r="P13"/>
  <c r="N25" i="4"/>
  <c r="O25"/>
  <c r="P25"/>
  <c r="N27" i="2"/>
  <c r="O27"/>
  <c r="P27"/>
  <c r="N41" i="4"/>
  <c r="O41"/>
  <c r="P41"/>
  <c r="N150" i="3"/>
  <c r="O150"/>
  <c r="P150"/>
  <c r="N35" i="6"/>
  <c r="O35"/>
  <c r="P35"/>
  <c r="N16" i="11"/>
  <c r="O16"/>
  <c r="P16"/>
  <c r="N80" i="1"/>
  <c r="O80"/>
  <c r="P80"/>
  <c r="N162" i="3"/>
  <c r="O162"/>
  <c r="P162"/>
  <c r="N22"/>
  <c r="O22"/>
  <c r="P22"/>
  <c r="N27"/>
  <c r="O27"/>
  <c r="P27"/>
  <c r="N90"/>
  <c r="O90"/>
  <c r="P90"/>
  <c r="N101"/>
  <c r="O101"/>
  <c r="P101"/>
  <c r="N67" i="4"/>
  <c r="O67"/>
  <c r="P67"/>
  <c r="N71" i="3"/>
  <c r="O71"/>
  <c r="P71"/>
  <c r="N72"/>
  <c r="O72"/>
  <c r="P72"/>
  <c r="N14"/>
  <c r="O14"/>
  <c r="P14"/>
  <c r="N93"/>
  <c r="O93"/>
  <c r="P93"/>
  <c r="N32" i="6"/>
  <c r="O32"/>
  <c r="P32"/>
  <c r="N83" i="2"/>
  <c r="O83"/>
  <c r="P83"/>
  <c r="N96" i="3"/>
  <c r="O96"/>
  <c r="P96"/>
  <c r="N97"/>
  <c r="O97"/>
  <c r="P97"/>
  <c r="N55" i="4"/>
  <c r="O55"/>
  <c r="P55"/>
  <c r="N59" i="3"/>
  <c r="O59"/>
  <c r="P59"/>
  <c r="N24" i="4"/>
  <c r="O24"/>
  <c r="P24"/>
  <c r="N10" i="3"/>
  <c r="O10"/>
  <c r="P10"/>
  <c r="N15" i="2"/>
  <c r="O15"/>
  <c r="P15"/>
  <c r="N48"/>
  <c r="O48"/>
  <c r="P48"/>
  <c r="N53" i="3"/>
  <c r="O53"/>
  <c r="P53"/>
  <c r="N30" i="6"/>
  <c r="O30"/>
  <c r="P30"/>
  <c r="N134" i="3"/>
  <c r="O134"/>
  <c r="P134"/>
  <c r="N81" i="2"/>
  <c r="O81"/>
  <c r="P81"/>
  <c r="N65" i="3"/>
  <c r="O65"/>
  <c r="P65"/>
  <c r="I40" i="4"/>
  <c r="J40"/>
  <c r="K40"/>
  <c r="I16" i="6"/>
  <c r="J16"/>
  <c r="K16"/>
  <c r="I47" i="4"/>
  <c r="J47"/>
  <c r="K47"/>
  <c r="I24" i="2"/>
  <c r="J24"/>
  <c r="K24"/>
  <c r="N166" i="3"/>
  <c r="O166"/>
  <c r="P166"/>
  <c r="N153"/>
  <c r="O153"/>
  <c r="P153"/>
  <c r="O81"/>
  <c r="P81"/>
  <c r="I76"/>
  <c r="J76"/>
  <c r="K76"/>
  <c r="N68"/>
  <c r="O68"/>
  <c r="P68"/>
  <c r="O66"/>
  <c r="P66"/>
  <c r="N64"/>
  <c r="O64"/>
  <c r="P64"/>
  <c r="N60"/>
  <c r="O60"/>
  <c r="P60"/>
  <c r="I57" i="4"/>
  <c r="J57"/>
  <c r="K57"/>
  <c r="I56"/>
  <c r="J56"/>
  <c r="K56"/>
  <c r="I53"/>
  <c r="J53"/>
  <c r="K53"/>
  <c r="I50"/>
  <c r="J50"/>
  <c r="K50"/>
  <c r="I48"/>
  <c r="J48"/>
  <c r="K48"/>
  <c r="N29" i="5"/>
  <c r="O29"/>
  <c r="P29"/>
  <c r="N27"/>
  <c r="O27"/>
  <c r="P27"/>
  <c r="N15"/>
  <c r="O15"/>
  <c r="P15"/>
  <c r="N14"/>
  <c r="O14"/>
  <c r="P14"/>
  <c r="N10" i="11"/>
  <c r="O10"/>
  <c r="P10"/>
  <c r="N23" i="6"/>
  <c r="O23"/>
  <c r="P23"/>
  <c r="N17"/>
  <c r="O17"/>
  <c r="P17"/>
  <c r="N10"/>
  <c r="O10"/>
  <c r="P10"/>
  <c r="I56" i="1"/>
  <c r="J56"/>
  <c r="K56"/>
  <c r="I15" i="6"/>
  <c r="J15"/>
  <c r="K15"/>
  <c r="I26" i="5"/>
  <c r="J26"/>
  <c r="K26"/>
  <c r="I13" i="2"/>
  <c r="J13"/>
  <c r="K13"/>
  <c r="I25" i="4"/>
  <c r="J25"/>
  <c r="K25"/>
  <c r="I27" i="2"/>
  <c r="J27"/>
  <c r="K27"/>
  <c r="I41" i="4"/>
  <c r="J41"/>
  <c r="K41"/>
  <c r="I80" i="1"/>
  <c r="J80"/>
  <c r="K80"/>
  <c r="I71" i="3"/>
  <c r="J71"/>
  <c r="K71"/>
  <c r="I68" i="4"/>
  <c r="J68"/>
  <c r="K68"/>
  <c r="I97" i="3"/>
  <c r="J97"/>
  <c r="K97"/>
  <c r="I53" i="1"/>
  <c r="J53"/>
  <c r="K53"/>
  <c r="I15" i="2"/>
  <c r="J15"/>
  <c r="K15"/>
  <c r="I48"/>
  <c r="J48"/>
  <c r="K48"/>
  <c r="I77"/>
  <c r="J77"/>
  <c r="K77"/>
  <c r="I134" i="3"/>
  <c r="J134"/>
  <c r="K134"/>
  <c r="I81" i="2"/>
  <c r="J81"/>
  <c r="K81"/>
  <c r="I22" i="4"/>
  <c r="J22"/>
  <c r="K22"/>
  <c r="I24" i="6"/>
  <c r="J24"/>
  <c r="K24"/>
  <c r="I21" i="3"/>
  <c r="J21"/>
  <c r="K21"/>
  <c r="N37" i="4"/>
  <c r="O37"/>
  <c r="P37"/>
  <c r="N35"/>
  <c r="O35"/>
  <c r="P35"/>
  <c r="N30"/>
  <c r="O30"/>
  <c r="P30"/>
  <c r="N26"/>
  <c r="O26"/>
  <c r="P26"/>
  <c r="N18"/>
  <c r="O18"/>
  <c r="P18"/>
  <c r="N16"/>
  <c r="O16"/>
  <c r="P16"/>
  <c r="N15"/>
  <c r="O15"/>
  <c r="P15"/>
  <c r="N11"/>
  <c r="O11"/>
  <c r="P11"/>
  <c r="N9"/>
  <c r="O9"/>
  <c r="P9"/>
  <c r="I36" i="6"/>
  <c r="J36"/>
  <c r="K36"/>
  <c r="I33"/>
  <c r="J33"/>
  <c r="K33"/>
  <c r="N29" i="4"/>
  <c r="O29"/>
  <c r="P29"/>
  <c r="P33"/>
  <c r="P13" i="7"/>
  <c r="P14" s="1"/>
  <c r="N25" i="3"/>
  <c r="O25"/>
  <c r="P25"/>
  <c r="N36" i="2"/>
  <c r="O36"/>
  <c r="P36"/>
  <c r="N12"/>
  <c r="O12"/>
  <c r="P12"/>
  <c r="N100" i="1"/>
  <c r="O100"/>
  <c r="P100"/>
  <c r="N12" i="5"/>
  <c r="O12"/>
  <c r="P12"/>
  <c r="N38" i="3"/>
  <c r="O38"/>
  <c r="P38"/>
  <c r="N30"/>
  <c r="O30"/>
  <c r="P30"/>
  <c r="N21"/>
  <c r="O21"/>
  <c r="P21"/>
  <c r="N13"/>
  <c r="O13"/>
  <c r="P13"/>
  <c r="N12"/>
  <c r="O12"/>
  <c r="P12"/>
  <c r="N8"/>
  <c r="O8"/>
  <c r="P8"/>
  <c r="I36" i="4"/>
  <c r="J36"/>
  <c r="K36"/>
  <c r="I27"/>
  <c r="J27"/>
  <c r="K27"/>
  <c r="I23"/>
  <c r="J23"/>
  <c r="K23"/>
  <c r="I19"/>
  <c r="J19"/>
  <c r="K19"/>
  <c r="I18"/>
  <c r="J18"/>
  <c r="K18"/>
  <c r="I12"/>
  <c r="J12"/>
  <c r="K12"/>
  <c r="I11"/>
  <c r="J11"/>
  <c r="K11"/>
  <c r="N36" i="6"/>
  <c r="O36"/>
  <c r="P36"/>
  <c r="N33"/>
  <c r="O33"/>
  <c r="P33"/>
  <c r="I73" i="1"/>
  <c r="J73"/>
  <c r="K73"/>
  <c r="I25" i="3"/>
  <c r="J25"/>
  <c r="K25"/>
  <c r="I114"/>
  <c r="J114"/>
  <c r="K114"/>
  <c r="I8" i="1"/>
  <c r="J8"/>
  <c r="K8"/>
  <c r="I12" i="5"/>
  <c r="J12"/>
  <c r="K12"/>
  <c r="N50" i="4"/>
  <c r="O50"/>
  <c r="P50"/>
  <c r="N12" i="6"/>
  <c r="O12"/>
  <c r="P12"/>
  <c r="N131" i="1"/>
  <c r="O131"/>
  <c r="P131"/>
  <c r="I161" i="3"/>
  <c r="J161"/>
  <c r="K161"/>
  <c r="I151"/>
  <c r="J151"/>
  <c r="K151"/>
  <c r="N18" i="5"/>
  <c r="O18"/>
  <c r="P18"/>
  <c r="N129" i="3"/>
  <c r="O129"/>
  <c r="P129"/>
  <c r="P68" i="7"/>
  <c r="P67"/>
  <c r="P65"/>
  <c r="P66"/>
  <c r="I162" i="3"/>
  <c r="J162"/>
  <c r="K162"/>
  <c r="N106" i="2"/>
  <c r="O106"/>
  <c r="P106"/>
  <c r="N15" i="6"/>
  <c r="O15"/>
  <c r="P15"/>
  <c r="I140" i="3"/>
  <c r="J140"/>
  <c r="K140"/>
  <c r="N68" i="4"/>
  <c r="O68"/>
  <c r="P68"/>
  <c r="I37" i="7"/>
  <c r="J37"/>
  <c r="K37"/>
  <c r="K40"/>
  <c r="K44"/>
  <c r="P12"/>
  <c r="I28" i="1"/>
  <c r="J28"/>
  <c r="K28"/>
  <c r="N90" i="2"/>
  <c r="O90"/>
  <c r="P90"/>
  <c r="N121" i="3"/>
  <c r="O121"/>
  <c r="P121"/>
  <c r="N119"/>
  <c r="O119"/>
  <c r="P119"/>
  <c r="N111"/>
  <c r="O111"/>
  <c r="P111"/>
  <c r="N110"/>
  <c r="O110"/>
  <c r="P110"/>
  <c r="N109"/>
  <c r="O109"/>
  <c r="P109"/>
  <c r="N102"/>
  <c r="O102"/>
  <c r="P102"/>
  <c r="N95"/>
  <c r="O95"/>
  <c r="P95"/>
  <c r="N56"/>
  <c r="O56"/>
  <c r="P56"/>
  <c r="N55"/>
  <c r="O55"/>
  <c r="P55"/>
  <c r="N45"/>
  <c r="O45"/>
  <c r="P45"/>
  <c r="I85"/>
  <c r="J85"/>
  <c r="K85"/>
  <c r="K65" i="7"/>
  <c r="K64"/>
  <c r="K67"/>
  <c r="K68"/>
  <c r="K63"/>
  <c r="K66"/>
  <c r="N38"/>
  <c r="O38"/>
  <c r="P38"/>
  <c r="P40"/>
  <c r="N109" i="1"/>
  <c r="O109"/>
  <c r="P109"/>
  <c r="N108"/>
  <c r="O108"/>
  <c r="P108"/>
  <c r="N103"/>
  <c r="O103"/>
  <c r="P103"/>
  <c r="N99"/>
  <c r="O99"/>
  <c r="P99"/>
  <c r="N98"/>
  <c r="O98"/>
  <c r="P98"/>
  <c r="N92"/>
  <c r="O92"/>
  <c r="P92"/>
  <c r="N90"/>
  <c r="O90"/>
  <c r="P90"/>
  <c r="N84"/>
  <c r="O84"/>
  <c r="P84"/>
  <c r="N81"/>
  <c r="O81"/>
  <c r="P81"/>
  <c r="N79"/>
  <c r="O79"/>
  <c r="P79"/>
  <c r="N77"/>
  <c r="O77"/>
  <c r="P77"/>
  <c r="N76"/>
  <c r="O76"/>
  <c r="P76"/>
  <c r="I133" i="2"/>
  <c r="J133"/>
  <c r="K133"/>
  <c r="I131"/>
  <c r="J131"/>
  <c r="K131"/>
  <c r="I130"/>
  <c r="J130"/>
  <c r="K130"/>
  <c r="I128"/>
  <c r="J128"/>
  <c r="K128"/>
  <c r="I126"/>
  <c r="J126"/>
  <c r="K126"/>
  <c r="I118"/>
  <c r="J118"/>
  <c r="K118"/>
  <c r="I114"/>
  <c r="J114"/>
  <c r="K114"/>
  <c r="I113"/>
  <c r="J113"/>
  <c r="K113"/>
  <c r="I112"/>
  <c r="J112"/>
  <c r="K112"/>
  <c r="I111"/>
  <c r="J111"/>
  <c r="K111"/>
  <c r="I110"/>
  <c r="J110"/>
  <c r="K110"/>
  <c r="I108"/>
  <c r="J108"/>
  <c r="K108"/>
  <c r="I107"/>
  <c r="J107"/>
  <c r="K107"/>
  <c r="I105"/>
  <c r="J105"/>
  <c r="K105"/>
  <c r="I102"/>
  <c r="J102"/>
  <c r="K102"/>
  <c r="N58"/>
  <c r="O58"/>
  <c r="P58"/>
  <c r="N57"/>
  <c r="O57"/>
  <c r="P57"/>
  <c r="N55"/>
  <c r="O55"/>
  <c r="P55"/>
  <c r="N52"/>
  <c r="O52"/>
  <c r="P52"/>
  <c r="N47"/>
  <c r="O47"/>
  <c r="P47"/>
  <c r="N44"/>
  <c r="O44"/>
  <c r="P44"/>
  <c r="N42"/>
  <c r="O42"/>
  <c r="P42"/>
  <c r="N38"/>
  <c r="O38"/>
  <c r="P38"/>
  <c r="N31"/>
  <c r="O31"/>
  <c r="P31"/>
  <c r="N30"/>
  <c r="O30"/>
  <c r="P30"/>
  <c r="P33"/>
  <c r="N28"/>
  <c r="O28"/>
  <c r="P28"/>
  <c r="N26"/>
  <c r="O26"/>
  <c r="P26"/>
  <c r="N24"/>
  <c r="O24"/>
  <c r="P24"/>
  <c r="N23"/>
  <c r="O23"/>
  <c r="P23"/>
  <c r="N21"/>
  <c r="O21"/>
  <c r="P21"/>
  <c r="N20"/>
  <c r="O20"/>
  <c r="P20"/>
  <c r="N19"/>
  <c r="O19"/>
  <c r="P19"/>
  <c r="N14"/>
  <c r="O14"/>
  <c r="P14"/>
  <c r="N11"/>
  <c r="O11"/>
  <c r="P11"/>
  <c r="N8"/>
  <c r="O8"/>
  <c r="P8"/>
  <c r="I173" i="3"/>
  <c r="J173"/>
  <c r="K173"/>
  <c r="I166"/>
  <c r="J166"/>
  <c r="K166"/>
  <c r="I165"/>
  <c r="J165"/>
  <c r="K165"/>
  <c r="I159"/>
  <c r="J159"/>
  <c r="K159"/>
  <c r="I158"/>
  <c r="J158"/>
  <c r="K158"/>
  <c r="I153"/>
  <c r="J153"/>
  <c r="K153"/>
  <c r="I141"/>
  <c r="J141"/>
  <c r="K141"/>
  <c r="I22" i="2"/>
  <c r="J22"/>
  <c r="K22"/>
  <c r="N94" i="1"/>
  <c r="O94"/>
  <c r="P94"/>
  <c r="K31" i="7"/>
  <c r="P54"/>
  <c r="P53"/>
  <c r="I142" i="1"/>
  <c r="J142"/>
  <c r="K142"/>
  <c r="I136"/>
  <c r="J136"/>
  <c r="K136"/>
  <c r="I69"/>
  <c r="J69"/>
  <c r="K69"/>
  <c r="I66"/>
  <c r="J66"/>
  <c r="K66"/>
  <c r="I65"/>
  <c r="J65"/>
  <c r="K65"/>
  <c r="I55"/>
  <c r="J55"/>
  <c r="K55"/>
  <c r="I36"/>
  <c r="J36"/>
  <c r="K36"/>
  <c r="I30"/>
  <c r="J30"/>
  <c r="K30"/>
  <c r="I26"/>
  <c r="J26"/>
  <c r="K26"/>
  <c r="I18"/>
  <c r="J18"/>
  <c r="K18"/>
  <c r="N79" i="2"/>
  <c r="O79"/>
  <c r="P79"/>
  <c r="P57" i="7"/>
  <c r="K33"/>
  <c r="K53"/>
  <c r="K54"/>
  <c r="I63" i="1"/>
  <c r="J63"/>
  <c r="K63"/>
  <c r="I54"/>
  <c r="J54"/>
  <c r="K54"/>
  <c r="I49"/>
  <c r="J49"/>
  <c r="K49"/>
  <c r="I44"/>
  <c r="J44"/>
  <c r="K44"/>
  <c r="I35"/>
  <c r="J35"/>
  <c r="K35"/>
  <c r="I20"/>
  <c r="J20"/>
  <c r="K20"/>
  <c r="I9"/>
  <c r="J9"/>
  <c r="K9"/>
  <c r="N88" i="2"/>
  <c r="O88"/>
  <c r="P88"/>
  <c r="P30" i="7"/>
  <c r="P33"/>
  <c r="P28"/>
  <c r="P32"/>
  <c r="P31"/>
  <c r="I145" i="1"/>
  <c r="J145"/>
  <c r="K145"/>
  <c r="I144"/>
  <c r="J144"/>
  <c r="K144"/>
  <c r="I62"/>
  <c r="J62"/>
  <c r="K62"/>
  <c r="I32"/>
  <c r="J32"/>
  <c r="K32"/>
  <c r="I25"/>
  <c r="J25"/>
  <c r="K25"/>
  <c r="I11"/>
  <c r="J11"/>
  <c r="K11"/>
  <c r="K42" i="7"/>
  <c r="P37" i="6"/>
  <c r="P43"/>
  <c r="P163" i="1"/>
  <c r="P20" i="6"/>
  <c r="P41"/>
  <c r="P194" i="3"/>
  <c r="K20" i="6"/>
  <c r="K41"/>
  <c r="K194" i="3"/>
  <c r="P25" i="6"/>
  <c r="P42"/>
  <c r="P164" i="2"/>
  <c r="P165" s="1"/>
  <c r="P168" s="1"/>
  <c r="P179" s="1"/>
  <c r="I38"/>
  <c r="J38"/>
  <c r="K38"/>
  <c r="I38" i="4"/>
  <c r="J38"/>
  <c r="K38"/>
  <c r="I10" i="5"/>
  <c r="J10"/>
  <c r="K10"/>
  <c r="I19" i="2"/>
  <c r="J19"/>
  <c r="K19"/>
  <c r="N133" i="3"/>
  <c r="O133"/>
  <c r="P133"/>
  <c r="I119"/>
  <c r="J119"/>
  <c r="K119"/>
  <c r="I49"/>
  <c r="J49"/>
  <c r="K49"/>
  <c r="N11" i="5"/>
  <c r="O11"/>
  <c r="P11"/>
  <c r="I148" i="1"/>
  <c r="J148"/>
  <c r="K148"/>
  <c r="K29" i="11"/>
  <c r="P29"/>
  <c r="P45" i="7"/>
  <c r="P46"/>
  <c r="P47"/>
  <c r="P44"/>
  <c r="P43"/>
  <c r="P42"/>
  <c r="K43"/>
  <c r="K47"/>
  <c r="K56"/>
  <c r="K55"/>
  <c r="K57"/>
  <c r="K58"/>
  <c r="K37" i="6"/>
  <c r="K43"/>
  <c r="K163" i="1"/>
  <c r="K164" s="1"/>
  <c r="K175" s="1"/>
  <c r="K32" i="7"/>
  <c r="K28"/>
  <c r="K30"/>
  <c r="P58"/>
  <c r="P56"/>
  <c r="K45"/>
  <c r="K46"/>
  <c r="K25" i="6"/>
  <c r="K42"/>
  <c r="K164" i="2"/>
  <c r="K165" s="1"/>
  <c r="K168" s="1"/>
  <c r="K179" s="1"/>
  <c r="K12" i="7"/>
  <c r="I138" i="1"/>
  <c r="J138"/>
  <c r="K138"/>
  <c r="K153"/>
  <c r="K162"/>
  <c r="I111"/>
  <c r="J111"/>
  <c r="K111"/>
  <c r="I105"/>
  <c r="J105"/>
  <c r="K105"/>
  <c r="N149"/>
  <c r="O149"/>
  <c r="P149"/>
  <c r="I109"/>
  <c r="J109"/>
  <c r="K109"/>
  <c r="I81"/>
  <c r="J81"/>
  <c r="K81"/>
  <c r="N38"/>
  <c r="O38"/>
  <c r="P38"/>
  <c r="N34"/>
  <c r="O34"/>
  <c r="P34"/>
  <c r="N28"/>
  <c r="O28"/>
  <c r="P28"/>
  <c r="I23"/>
  <c r="J23"/>
  <c r="K23"/>
  <c r="N118" i="2"/>
  <c r="O118"/>
  <c r="P118"/>
  <c r="I47"/>
  <c r="J47"/>
  <c r="K47"/>
  <c r="I26"/>
  <c r="J26"/>
  <c r="K26"/>
  <c r="N173" i="3"/>
  <c r="O173"/>
  <c r="P173"/>
  <c r="N138" i="1"/>
  <c r="O138"/>
  <c r="P138"/>
  <c r="I99"/>
  <c r="J99"/>
  <c r="K99"/>
  <c r="N55"/>
  <c r="O55"/>
  <c r="P55"/>
  <c r="N25"/>
  <c r="O25"/>
  <c r="P25"/>
  <c r="N111" i="2"/>
  <c r="O111"/>
  <c r="P111"/>
  <c r="N141" i="3"/>
  <c r="O141"/>
  <c r="P141"/>
  <c r="I80"/>
  <c r="J80"/>
  <c r="K80"/>
  <c r="I30" i="2"/>
  <c r="J30"/>
  <c r="K30"/>
  <c r="K33"/>
  <c r="N159" i="3"/>
  <c r="O159"/>
  <c r="P159"/>
  <c r="I55"/>
  <c r="J55"/>
  <c r="K55"/>
  <c r="I26"/>
  <c r="J26"/>
  <c r="K26"/>
  <c r="N38" i="4"/>
  <c r="O38"/>
  <c r="P38"/>
  <c r="N32"/>
  <c r="O32"/>
  <c r="P32"/>
  <c r="I13" i="5"/>
  <c r="J13"/>
  <c r="K13"/>
  <c r="I110" i="3"/>
  <c r="J110"/>
  <c r="K110"/>
  <c r="N91"/>
  <c r="O91"/>
  <c r="P91"/>
  <c r="I9"/>
  <c r="J9"/>
  <c r="K9"/>
  <c r="I37" i="4"/>
  <c r="J37"/>
  <c r="K37"/>
  <c r="N10" i="5"/>
  <c r="O10"/>
  <c r="P10"/>
  <c r="P153" i="1"/>
  <c r="P162"/>
  <c r="P36" i="5"/>
  <c r="P195" i="3"/>
  <c r="K36" i="5"/>
  <c r="K195" i="3"/>
  <c r="K21" i="5"/>
  <c r="K37"/>
  <c r="K40"/>
  <c r="K49"/>
  <c r="P21"/>
  <c r="P37"/>
  <c r="K33" i="4"/>
  <c r="K13" i="7"/>
  <c r="K14"/>
  <c r="K19" s="1"/>
  <c r="K74" s="1"/>
  <c r="K81" i="4" s="1"/>
  <c r="K83" s="1"/>
  <c r="I22" i="8" s="1"/>
  <c r="P73" i="4"/>
  <c r="P79"/>
  <c r="K73"/>
  <c r="K79"/>
  <c r="P63" i="2"/>
  <c r="P65"/>
  <c r="P162"/>
  <c r="K63"/>
  <c r="K65"/>
  <c r="K162"/>
  <c r="P92"/>
  <c r="P94"/>
  <c r="P167"/>
  <c r="K92"/>
  <c r="K94"/>
  <c r="K167"/>
  <c r="K120" i="1"/>
  <c r="K161"/>
  <c r="P120"/>
  <c r="P161"/>
  <c r="P164"/>
  <c r="P175"/>
  <c r="P40" i="5"/>
  <c r="P49"/>
  <c r="K18" i="7"/>
  <c r="K73" s="1"/>
  <c r="K181" i="2" s="1"/>
  <c r="P123" i="3"/>
  <c r="P192" s="1"/>
  <c r="P196" s="1"/>
  <c r="P208" s="1"/>
  <c r="P183"/>
  <c r="P193"/>
  <c r="K183"/>
  <c r="K193"/>
  <c r="K123"/>
  <c r="K192"/>
  <c r="K196"/>
  <c r="K208" s="1"/>
  <c r="P185" i="2" l="1"/>
  <c r="N19" i="8" s="1"/>
  <c r="P19" i="7"/>
  <c r="P74" s="1"/>
  <c r="P81" i="4" s="1"/>
  <c r="P83" s="1"/>
  <c r="N22" i="8" s="1"/>
  <c r="P17" i="7"/>
  <c r="P72" s="1"/>
  <c r="P210" i="3" s="1"/>
  <c r="P20" i="7"/>
  <c r="P75" s="1"/>
  <c r="P51" i="5" s="1"/>
  <c r="P55" s="1"/>
  <c r="N25" i="8" s="1"/>
  <c r="P16" i="7"/>
  <c r="P71" s="1"/>
  <c r="P177" i="1" s="1"/>
  <c r="P181" s="1"/>
  <c r="N13" i="8" s="1"/>
  <c r="P21" i="7"/>
  <c r="P76" s="1"/>
  <c r="P31" i="11" s="1"/>
  <c r="P33" s="1"/>
  <c r="N28" i="8" s="1"/>
  <c r="P18" i="7"/>
  <c r="P73" s="1"/>
  <c r="P181" i="2" s="1"/>
  <c r="K214" i="3"/>
  <c r="I16" i="8" s="1"/>
  <c r="P214" i="3"/>
  <c r="N16" i="8" s="1"/>
  <c r="K185" i="2"/>
  <c r="I19" i="8" s="1"/>
  <c r="K21" i="7"/>
  <c r="K76" s="1"/>
  <c r="K31" i="11" s="1"/>
  <c r="K33" s="1"/>
  <c r="I28" i="8" s="1"/>
  <c r="K20" i="7"/>
  <c r="K75" s="1"/>
  <c r="K51" i="5" s="1"/>
  <c r="K55" s="1"/>
  <c r="I25" i="8" s="1"/>
  <c r="K16" i="7"/>
  <c r="K71" s="1"/>
  <c r="K177" i="1" s="1"/>
  <c r="K181" s="1"/>
  <c r="I13" i="8" s="1"/>
  <c r="K17" i="7"/>
  <c r="K72" s="1"/>
  <c r="K210" i="3" s="1"/>
</calcChain>
</file>

<file path=xl/comments1.xml><?xml version="1.0" encoding="utf-8"?>
<comments xmlns="http://schemas.openxmlformats.org/spreadsheetml/2006/main">
  <authors>
    <author>Windows User</author>
  </authors>
  <commentList>
    <comment ref="C35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OVERALL MF TO BE CHECKED</t>
        </r>
      </text>
    </comment>
  </commentList>
</comments>
</file>

<file path=xl/sharedStrings.xml><?xml version="1.0" encoding="utf-8"?>
<sst xmlns="http://schemas.openxmlformats.org/spreadsheetml/2006/main" count="1906" uniqueCount="542">
  <si>
    <t>Customer:NORTH DELHI POWER LIMITED.</t>
  </si>
  <si>
    <t>METER NO.</t>
  </si>
  <si>
    <t>MAKE</t>
  </si>
  <si>
    <t>UNIT</t>
  </si>
  <si>
    <t>DIFF.</t>
  </si>
  <si>
    <t>CONSP.</t>
  </si>
  <si>
    <t>REACTIVE MUs</t>
  </si>
  <si>
    <t>DELIEVERED &amp; RECEIVED ABOVE 103%</t>
  </si>
  <si>
    <t>Sr. No.</t>
  </si>
  <si>
    <t>STATION / FEEDER</t>
  </si>
  <si>
    <t>M.F. (O/A)</t>
  </si>
  <si>
    <t>RPH</t>
  </si>
  <si>
    <t>ELSTER</t>
  </si>
  <si>
    <t>GOPAL PUR</t>
  </si>
  <si>
    <t>Tx.1</t>
  </si>
  <si>
    <t>Tx.2</t>
  </si>
  <si>
    <t>Tx.3</t>
  </si>
  <si>
    <t>SUBZI MANDI</t>
  </si>
  <si>
    <t>O/G  BG Rd.1</t>
  </si>
  <si>
    <t>O/G  BG Rd.2</t>
  </si>
  <si>
    <t>ROHINI</t>
  </si>
  <si>
    <t>Tx.-3</t>
  </si>
  <si>
    <t>Tx.-4</t>
  </si>
  <si>
    <t>SHALIMAR BAGH</t>
  </si>
  <si>
    <t>Tx.-2</t>
  </si>
  <si>
    <t>NARAINA</t>
  </si>
  <si>
    <t>O/G REWARI LINE 2</t>
  </si>
  <si>
    <t>16 MVA TX.-1</t>
  </si>
  <si>
    <t>16 MVA TX.-2</t>
  </si>
  <si>
    <t>INDER PURI</t>
  </si>
  <si>
    <t>KASHMIRI GATE</t>
  </si>
  <si>
    <t>CIVIL LINE</t>
  </si>
  <si>
    <t>CIVIL LINE-2</t>
  </si>
  <si>
    <t>KANJAWALA</t>
  </si>
  <si>
    <t>TX-1</t>
  </si>
  <si>
    <t>BAWANA</t>
  </si>
  <si>
    <t>I/C 100 MVA PR.TR.</t>
  </si>
  <si>
    <t>MANGOLPURI</t>
  </si>
  <si>
    <t>NANGLOI-2 EXP</t>
  </si>
  <si>
    <t>EXPORT TO EAST &amp; CENTRE</t>
  </si>
  <si>
    <t>IMPORTS</t>
  </si>
  <si>
    <t>SHASTRI PARK</t>
  </si>
  <si>
    <t>PUSA GRID-I</t>
  </si>
  <si>
    <t>DMS</t>
  </si>
  <si>
    <t>SUDARSHAN PARK</t>
  </si>
  <si>
    <t>VISHAL (EXP)</t>
  </si>
  <si>
    <t>EXCHANGE OF ENERGY 11KV</t>
  </si>
  <si>
    <t>EXPORTS</t>
  </si>
  <si>
    <t>VISHAL</t>
  </si>
  <si>
    <t>RAMESH NAGAR-1</t>
  </si>
  <si>
    <t>BALI NAGAR -1</t>
  </si>
  <si>
    <t>ESI HOSPITAL</t>
  </si>
  <si>
    <t>S.B.MILL</t>
  </si>
  <si>
    <t>MOTI NAGAR KIOSK</t>
  </si>
  <si>
    <t>53 RAMA ROAD</t>
  </si>
  <si>
    <t>BREAK FAST</t>
  </si>
  <si>
    <t>70 RAMA ROAD</t>
  </si>
  <si>
    <t>MOTI NAGAR 2</t>
  </si>
  <si>
    <t>NAJAFGARH ROAD</t>
  </si>
  <si>
    <t>PHILIPS</t>
  </si>
  <si>
    <t>B.G.ROAD</t>
  </si>
  <si>
    <t>CSA</t>
  </si>
  <si>
    <t>DCM NO.1</t>
  </si>
  <si>
    <t>DCM NO.2</t>
  </si>
  <si>
    <t>SADAR S/S</t>
  </si>
  <si>
    <t>20MVA TX.</t>
  </si>
  <si>
    <t>D.M.S.</t>
  </si>
  <si>
    <t>FAIZ ROAD</t>
  </si>
  <si>
    <t>TIBIA COLLEGE-1</t>
  </si>
  <si>
    <t>TIBIA COLLEGE-2</t>
  </si>
  <si>
    <t>MANAK PURA</t>
  </si>
  <si>
    <t xml:space="preserve">REWARI LINE (11KV TRANSFER OF ENERGY) </t>
  </si>
  <si>
    <t>BSES -NDPL(EX.) ON BUS-1&amp;2</t>
  </si>
  <si>
    <t>BSES -NDPL(EX.) ON BUS-2&amp;3</t>
  </si>
  <si>
    <t>GOPI NATH BAZAAR</t>
  </si>
  <si>
    <t>B/C (IMP. TO NDPL)</t>
  </si>
  <si>
    <t>33KV PANDAV NGR</t>
  </si>
  <si>
    <t>Customer:BSES YAMUNA POWER LIMITED.</t>
  </si>
  <si>
    <t>KAMLA MKT.-B-18</t>
  </si>
  <si>
    <t>KAMLA MKT.B-30</t>
  </si>
  <si>
    <t>P. HOSPITAL BAY-19</t>
  </si>
  <si>
    <t>IG STD- BAY-29</t>
  </si>
  <si>
    <t>IG STD-BAY 31</t>
  </si>
  <si>
    <t>DELHI GATE B-17</t>
  </si>
  <si>
    <t>MINTO RD. B-34</t>
  </si>
  <si>
    <t>FOUNTAIN BAY-16</t>
  </si>
  <si>
    <t>TOWN HALL-3</t>
  </si>
  <si>
    <t>LAHORI GATE-1</t>
  </si>
  <si>
    <t>LAHORI GATE-2</t>
  </si>
  <si>
    <t>JAMA MASJID-1</t>
  </si>
  <si>
    <t>JAMA MASJID-2</t>
  </si>
  <si>
    <t>GB PANTH(Bay-13)</t>
  </si>
  <si>
    <t>GT</t>
  </si>
  <si>
    <t>DMRC. CKT.-I</t>
  </si>
  <si>
    <t>DMRC CKT.-II</t>
  </si>
  <si>
    <t>100 MVA TX.-1</t>
  </si>
  <si>
    <t>100 MVA TX.-2</t>
  </si>
  <si>
    <t>PARK STREET</t>
  </si>
  <si>
    <t>TX.-1 (66KV)</t>
  </si>
  <si>
    <t>TX.-2(66KV)</t>
  </si>
  <si>
    <t>TX.-1(33KV)</t>
  </si>
  <si>
    <t>TX.-2(33KV)</t>
  </si>
  <si>
    <t>EXPORT TO NDMC</t>
  </si>
  <si>
    <t>BAIRD RD.1</t>
  </si>
  <si>
    <t>BAIRD RD.2</t>
  </si>
  <si>
    <t>NIRMAN BHAWAN</t>
  </si>
  <si>
    <t>H.LANE</t>
  </si>
  <si>
    <t>66 KV BD MARG-I</t>
  </si>
  <si>
    <t>66KV R VALLEY-1</t>
  </si>
  <si>
    <t>EXPORT TO NORTH from SHASTRI PARK</t>
  </si>
  <si>
    <t>RIDGE VALLEY</t>
  </si>
  <si>
    <t>O/G SHANKAR RD.1</t>
  </si>
  <si>
    <t>O/G SHANKAR RD.2</t>
  </si>
  <si>
    <t>SACHV.  (Bay-12)</t>
  </si>
  <si>
    <t>KAMLA MKT. (B-19)</t>
  </si>
  <si>
    <t>MINTO RD BAY-17</t>
  </si>
  <si>
    <t>S.O.W.</t>
  </si>
  <si>
    <t>PPG</t>
  </si>
  <si>
    <t>Tx.1 (66 KV)</t>
  </si>
  <si>
    <t>Tx.2 (66 KV)</t>
  </si>
  <si>
    <t>100 MVA Tx.1 (33 KV)</t>
  </si>
  <si>
    <t>100MVA Tx.4 (33 KV)</t>
  </si>
  <si>
    <t>GEETA COLONY</t>
  </si>
  <si>
    <t>I/C-I</t>
  </si>
  <si>
    <t>I/C-II</t>
  </si>
  <si>
    <t>GAZIPUR</t>
  </si>
  <si>
    <t>TX.-1</t>
  </si>
  <si>
    <t xml:space="preserve">TX-2 </t>
  </si>
  <si>
    <t>ENERGY INPUT AT 66/33KK LEVEL</t>
  </si>
  <si>
    <t>(A) NET ENERGY TO CENTRAL</t>
  </si>
  <si>
    <t>I.P.STATION  33KV FEEDER</t>
  </si>
  <si>
    <t>FLY OVER</t>
  </si>
  <si>
    <t>B/C (IMP. TO BYPL)</t>
  </si>
  <si>
    <t>(B) NET ENERGY TO EAST</t>
  </si>
  <si>
    <t>EXECUTIVE SUMMARY</t>
  </si>
  <si>
    <t xml:space="preserve">ENERGY RELEASED TO CENTRAL </t>
  </si>
  <si>
    <t>3) FROM ROHTAK ROAD (REFER ENERGY BALANCE SHEET ROHTAK ROAD ENCL.)</t>
  </si>
  <si>
    <t>TOTAL ENERGY TO BSES YAMUNA POWER LTD.  - CENTRAL PART</t>
  </si>
  <si>
    <t xml:space="preserve"> ENERGY RELEASED TO EAST </t>
  </si>
  <si>
    <t>NET ENERGY TO BSES YAMUNA POWER LIMITED</t>
  </si>
  <si>
    <t>CUSTOMER-BSES RAJDHANI POWER LIMITED</t>
  </si>
  <si>
    <t>I.P.STATION</t>
  </si>
  <si>
    <t>BAY-24</t>
  </si>
  <si>
    <t>BAY-25</t>
  </si>
  <si>
    <t>BAY-13</t>
  </si>
  <si>
    <t>BAY-53</t>
  </si>
  <si>
    <t>BAY-54</t>
  </si>
  <si>
    <t>BAY-7</t>
  </si>
  <si>
    <t>BAY-37</t>
  </si>
  <si>
    <t>BAY-9</t>
  </si>
  <si>
    <t>BAY-5 LAJPAT NAGAR</t>
  </si>
  <si>
    <t>Tx.4</t>
  </si>
  <si>
    <t>PAAPANKALAN-II</t>
  </si>
  <si>
    <t>NAJAFGARH</t>
  </si>
  <si>
    <t>IMPORT</t>
  </si>
  <si>
    <t>NANGLOI-2 (03)  IMP.</t>
  </si>
  <si>
    <t>LODHI ROAD</t>
  </si>
  <si>
    <t>OKHLA</t>
  </si>
  <si>
    <t>VASANT KUNJ</t>
  </si>
  <si>
    <t>MEHRAULI</t>
  </si>
  <si>
    <t>SARITA VIHAR</t>
  </si>
  <si>
    <t>Tx-2</t>
  </si>
  <si>
    <t>TILAK MARG</t>
  </si>
  <si>
    <t>EXHB-II</t>
  </si>
  <si>
    <t>KHYBER LANE-1 EXP.</t>
  </si>
  <si>
    <t>KHYBER LANE-2 EXP.</t>
  </si>
  <si>
    <t>EXPORTS(*)</t>
  </si>
  <si>
    <t>SPM NO.2</t>
  </si>
  <si>
    <t>NEHRU PARK</t>
  </si>
  <si>
    <t>SHAN NAGAR 1</t>
  </si>
  <si>
    <t>SHAN NAGAR 2</t>
  </si>
  <si>
    <t>A.I.I.M.S.</t>
  </si>
  <si>
    <t>KIDWAI NAGAR</t>
  </si>
  <si>
    <t>BRPL (+)</t>
  </si>
  <si>
    <t>BRPL (-)</t>
  </si>
  <si>
    <t>EXECUTIVE SUMMERY BSES R.P. LTD.</t>
  </si>
  <si>
    <t>NET ENERGY TO BSES RAJDHANI POWER LIMITED</t>
  </si>
  <si>
    <t>AT PARK STREET</t>
  </si>
  <si>
    <t>BAY-2 (N BWN)</t>
  </si>
  <si>
    <t>BAY-4 (E LANE)</t>
  </si>
  <si>
    <t>BAY-6 (T MARG)</t>
  </si>
  <si>
    <t>BAY-10 (E LANE)</t>
  </si>
  <si>
    <t>BAY-16 (N BWN)</t>
  </si>
  <si>
    <t>BAY-28 (C PLACE)</t>
  </si>
  <si>
    <t>BAY-42 (C PLACE)</t>
  </si>
  <si>
    <t>G.T.</t>
  </si>
  <si>
    <t>VIDYUT BHAWAN-1</t>
  </si>
  <si>
    <t>VIDYUT BHAWAN-2</t>
  </si>
  <si>
    <t>SCHOOL LANE-1</t>
  </si>
  <si>
    <t>SCHOOL LANE-2</t>
  </si>
  <si>
    <t>CUSTOMER-NDMC</t>
  </si>
  <si>
    <t>NDMC(+)</t>
  </si>
  <si>
    <t>CUSTOMER-  MES</t>
  </si>
  <si>
    <t>FED FROM DTL SYSTEM.</t>
  </si>
  <si>
    <t>NARAINA ( ON 33KV)</t>
  </si>
  <si>
    <t>KIRBY PLACE-1</t>
  </si>
  <si>
    <t>KIRBY PLACE-2</t>
  </si>
  <si>
    <t>RIDGE VALLEY ON 33KV</t>
  </si>
  <si>
    <t>FED FROM BSES RAJDHANI POWER LIMITED (11KV)</t>
  </si>
  <si>
    <t>R.R. HOSPITAL</t>
  </si>
  <si>
    <t>DEFENCE CLUB</t>
  </si>
  <si>
    <t>SUBROTO PARK</t>
  </si>
  <si>
    <t>BI LINES</t>
  </si>
  <si>
    <t>TOTAL FED FROM BSES RAJDHANI POWER LIMITED (11KV)</t>
  </si>
  <si>
    <t>TOTAL FED FROM DTL SYSTEM.</t>
  </si>
  <si>
    <t>MES(+)</t>
  </si>
  <si>
    <t>GRAND TOTAL (BSES RPL+NDPL+DTL)</t>
  </si>
  <si>
    <t>KHBR LANE-1-EXP.</t>
  </si>
  <si>
    <t>KHBR LANE-2 -EXP.</t>
  </si>
  <si>
    <t>KHBR LANE-1 -EXP</t>
  </si>
  <si>
    <t>DELHI TRANSCO LIMITED</t>
  </si>
  <si>
    <t>REACTIVE ENERGY CONSUMPTION STATEMENT</t>
  </si>
  <si>
    <t>NDPL(+)</t>
  </si>
  <si>
    <t>NDPL(-)</t>
  </si>
  <si>
    <t>ENERGY INPUT AT 66/33/11 KV LEVEL</t>
  </si>
  <si>
    <t>FLYOVER</t>
  </si>
  <si>
    <t>EXECUTIVE SUMMERY N.D.P.L.</t>
  </si>
  <si>
    <t>3) FROM ROHTAK ROAD (REFER ENERGY BALANCE SHEET ROHTAK ROAD ENCL)</t>
  </si>
  <si>
    <t>NET ENERGY TO NORTH DELHI POWER LIMITED</t>
  </si>
  <si>
    <t>BYPL(+)</t>
  </si>
  <si>
    <t>BYPL(-)</t>
  </si>
  <si>
    <t>ENERGY INPUT AT 66/33/11KV LEVEL</t>
  </si>
  <si>
    <t>1) ENERGY AT 66/33/11 KV LEVEL  (Refre A- Page -1)</t>
  </si>
  <si>
    <t>2) INTER COMPANY EXCHANGE OF ENERGY AT 66/33/11 KV (Refer C Page-3)</t>
  </si>
  <si>
    <t>1) ENERGY AT 66/33/11 KV LEVEL  (Refre B- Page -2)</t>
  </si>
  <si>
    <t>TO BSES RAJDHANI</t>
  </si>
  <si>
    <t>AT 33 KV  LEVEL</t>
  </si>
  <si>
    <t>O/G SBMILL-1</t>
  </si>
  <si>
    <t>O/G SBMILL-2</t>
  </si>
  <si>
    <t>O/G VISHAL-1</t>
  </si>
  <si>
    <t>O/G MADI PUR</t>
  </si>
  <si>
    <t>AT 33/11 KV LEVEL</t>
  </si>
  <si>
    <t>TX.-I</t>
  </si>
  <si>
    <t>TX-II</t>
  </si>
  <si>
    <t>TOTAL BSES RAJDHANI PO.LTD.</t>
  </si>
  <si>
    <t>TO BSES YAMUNA PO. LTD.</t>
  </si>
  <si>
    <t>AT 33 KV LEVEL</t>
  </si>
  <si>
    <t>O/G FAIZ ROAD</t>
  </si>
  <si>
    <t>O/G DMS</t>
  </si>
  <si>
    <t>TOTAL (BSES Y.P.L.)</t>
  </si>
  <si>
    <t>TO NORTH DELHI POWER LIMITED</t>
  </si>
  <si>
    <t>O/G VISHAL-2</t>
  </si>
  <si>
    <t>O/G 33KV RAMPURA-1</t>
  </si>
  <si>
    <t>O/G 33KV RAMPURA-2</t>
  </si>
  <si>
    <t>O/G 33KV SH.W.BAGH-2</t>
  </si>
  <si>
    <t>TX-III</t>
  </si>
  <si>
    <t>TOTAL NDPL</t>
  </si>
  <si>
    <t>B/C (IMP.TO BRPL)</t>
  </si>
  <si>
    <t>B/C (IMP.TO NDPL)</t>
  </si>
  <si>
    <t>(EXPORT)</t>
  </si>
  <si>
    <t>IBT-I</t>
  </si>
  <si>
    <t xml:space="preserve">kvarh (lag) </t>
  </si>
  <si>
    <t>IBT-2</t>
  </si>
  <si>
    <t xml:space="preserve">G.T. </t>
  </si>
  <si>
    <t xml:space="preserve">(66KV ) </t>
  </si>
  <si>
    <t>ROHTAK ROAD</t>
  </si>
  <si>
    <t>1)</t>
  </si>
  <si>
    <t xml:space="preserve">NDPL        </t>
  </si>
  <si>
    <t>(ACTIVE ENERGY DRAWL=</t>
  </si>
  <si>
    <t>%</t>
  </si>
  <si>
    <t>2)</t>
  </si>
  <si>
    <t>3)</t>
  </si>
  <si>
    <t>4)</t>
  </si>
  <si>
    <t>5)</t>
  </si>
  <si>
    <t>1) ENERGY RELEASED AT 66/33/11 KV LEVEL  (Refer sheet NDPL(+))</t>
  </si>
  <si>
    <t>2) INTER COMPANY EXCHANGE OF ENERGY AT 66/33/11 KV (Refer sheet NDPL(-))</t>
  </si>
  <si>
    <t>REMARK</t>
  </si>
  <si>
    <t>TOTAL OF INTER COMPANY EXCHANGE POINTS</t>
  </si>
  <si>
    <t>NDPL(+) continue</t>
  </si>
  <si>
    <t xml:space="preserve"> SUM OF ENERGY RELEASED AT 66/33/11 KV LEVEL </t>
  </si>
  <si>
    <t>TOTAL OF ENERGY AT INTER COMPANY EXCHANGE POINTS</t>
  </si>
  <si>
    <t>2) INTER COMPANY EXCHANGE OF ENERGY AT 66/33/11 KV (Refer sheet BRPL(-))</t>
  </si>
  <si>
    <t>1) ENERGY RELEASED AT 66/33/11 KV LEVEL (REFER SHEET BRPL (+))</t>
  </si>
  <si>
    <t>3)ENERGY RECEIVED FROM ROHTAK ROAD (REFER  ROHTAK ROAD SHEET ENC.)</t>
  </si>
  <si>
    <t>4) ENERGY RELEASED TO MES BY BRPL</t>
  </si>
  <si>
    <t>FINAL EXECUTIVE SUMMERY</t>
  </si>
  <si>
    <t>NET REACTIVE ENERGY TO N.D.P.L.</t>
  </si>
  <si>
    <t>NET REACTIVE ENERGY TO BSES RAJDHANI PO.LTD.</t>
  </si>
  <si>
    <t>NET REACTIVE ENERGY TO BSES YAMUNA PO.LTD.</t>
  </si>
  <si>
    <t>NET REACTIVE ENERGY TO NDMC</t>
  </si>
  <si>
    <t>NET REACTIVE ENERGY TO MES</t>
  </si>
  <si>
    <t>ALL FIGURES IN Mus.</t>
  </si>
  <si>
    <t xml:space="preserve">NET REACTIVE ENERGY CHARGEABLE </t>
  </si>
  <si>
    <t>(REACTIVE MUs)</t>
  </si>
  <si>
    <t>SHARED DISTRIBUTION GENERATED BY GENCO</t>
  </si>
  <si>
    <t>EXPORT IN LAGGING/LEADING MODE FROM THE SOURCE</t>
  </si>
  <si>
    <t>TOTAL</t>
  </si>
  <si>
    <t xml:space="preserve">E) NET EXPORT TO BSES RPL </t>
  </si>
  <si>
    <t>F) NET EXPORT TO BSES YPL</t>
  </si>
  <si>
    <t xml:space="preserve">G) NET EXPORT TO N.D.P.L. </t>
  </si>
  <si>
    <t>BRPL(+) continue</t>
  </si>
  <si>
    <t>ENERGY TO NDMC</t>
  </si>
  <si>
    <t>TOTAL ENERGY TO NDMC</t>
  </si>
  <si>
    <t xml:space="preserve"> TOTAL  ENERGY RELEASED AT 66/33/11 KV LEVEL </t>
  </si>
  <si>
    <t>Energy for above 103%</t>
  </si>
  <si>
    <t>Energy for below 97%</t>
  </si>
  <si>
    <t>PRAGATI</t>
  </si>
  <si>
    <t>GT-I</t>
  </si>
  <si>
    <t>GT-II</t>
  </si>
  <si>
    <t>(220 KV)</t>
  </si>
  <si>
    <t>Kvarh(Lead/Lag)</t>
  </si>
  <si>
    <t xml:space="preserve">VISHAL </t>
  </si>
  <si>
    <t>NDMC(+) Continue…</t>
  </si>
  <si>
    <t xml:space="preserve"> A.) EXPORT/IMPORT OF REACTIVE ENERGY IN LEAD/LAG MODE ON IBT's AT GENCO</t>
  </si>
  <si>
    <t>Note:-</t>
  </si>
  <si>
    <t>+</t>
  </si>
  <si>
    <t xml:space="preserve">                     DELHI TRANSCO LIMITED</t>
  </si>
  <si>
    <t xml:space="preserve">kvarh (Lead/lag) </t>
  </si>
  <si>
    <t xml:space="preserve">BRPL </t>
  </si>
  <si>
    <t>BYPL</t>
  </si>
  <si>
    <t>NDMC</t>
  </si>
  <si>
    <t>MES</t>
  </si>
  <si>
    <t>+ve sign indicates reactive energy drawl from the grid/system</t>
  </si>
  <si>
    <t>-ve sign indicates reactive energy injected to the grid/system</t>
  </si>
  <si>
    <t>66KV DMRC</t>
  </si>
  <si>
    <t>AIIMS</t>
  </si>
  <si>
    <t>11KV VIKAS SADAN</t>
  </si>
  <si>
    <t>11KV NDSE</t>
  </si>
  <si>
    <t>NDMC(-)</t>
  </si>
  <si>
    <t>AKSHARDHAM</t>
  </si>
  <si>
    <t>Tx-1</t>
  </si>
  <si>
    <t>KAMLA MKT.-2</t>
  </si>
  <si>
    <t>DIAL</t>
  </si>
  <si>
    <t>66 KV BD MARG-II</t>
  </si>
  <si>
    <t>INDER PURI-2</t>
  </si>
  <si>
    <t>O/G 33KV KIRTI NAGAR</t>
  </si>
  <si>
    <t>MASJID MOD</t>
  </si>
  <si>
    <t>EXPORT TO NDMC FROM PARK STREET</t>
  </si>
  <si>
    <t>EXPORT TO SOUTH &amp; WEST FROM PARK STREET</t>
  </si>
  <si>
    <t>I.P.STATION   EXPORT TO NDMC</t>
  </si>
  <si>
    <t>TX.2</t>
  </si>
  <si>
    <t>EXPORT TO EAST &amp; CENTRE    IMPORTS</t>
  </si>
  <si>
    <t>DSIDC BAWANA</t>
  </si>
  <si>
    <t>66KV TX.3</t>
  </si>
  <si>
    <t xml:space="preserve">                                                    REACTIVE ENERGY RELEASE STATEMENT TO LICENSEES.</t>
  </si>
  <si>
    <t>MUNDKA</t>
  </si>
  <si>
    <t>66KV NANGLOI</t>
  </si>
  <si>
    <t>66KV NGL. WATER WORKS</t>
  </si>
  <si>
    <t>66KV GUEST HOUSE</t>
  </si>
  <si>
    <t>66KV TX.2</t>
  </si>
  <si>
    <t>66KV NGL. T-OFF MGL P</t>
  </si>
  <si>
    <t>66KV MANGOL PURI</t>
  </si>
  <si>
    <t>TRAUMA CENTRE</t>
  </si>
  <si>
    <t>33KV TX-1</t>
  </si>
  <si>
    <t>66KV DMRC-II</t>
  </si>
  <si>
    <t>66KV DMRC-I</t>
  </si>
  <si>
    <t>ELECTRIC LANE</t>
  </si>
  <si>
    <t>DELIVERED &amp; RECEIVED ABOVE 103%</t>
  </si>
  <si>
    <t>DELIVERED &amp; RECEIVED BELOW 97 %</t>
  </si>
  <si>
    <t>KILOKARI</t>
  </si>
  <si>
    <t>SPM NO.1/ BAPUDHAM</t>
  </si>
  <si>
    <t>GHEWARA</t>
  </si>
  <si>
    <t>SIRI FORT</t>
  </si>
  <si>
    <t>ROHINI-II</t>
  </si>
  <si>
    <t>33KV TX-2</t>
  </si>
  <si>
    <t>SHEKHAWATI- 2</t>
  </si>
  <si>
    <t>SHEKHAWATI- 1</t>
  </si>
  <si>
    <t>WAZIRPUR</t>
  </si>
  <si>
    <t>Guest House</t>
  </si>
  <si>
    <t xml:space="preserve">Guest House </t>
  </si>
  <si>
    <t>HARSH VIHAR</t>
  </si>
  <si>
    <t>TX.-3 (66KV)</t>
  </si>
  <si>
    <t>TX-3</t>
  </si>
  <si>
    <t>TX.-2 (66KV)</t>
  </si>
  <si>
    <t>Pandav Nagar</t>
  </si>
  <si>
    <t>PEERAGARHI</t>
  </si>
  <si>
    <t>SUDARSHAN PARK(L -1)</t>
  </si>
  <si>
    <t>RANI BAGH(L-2)</t>
  </si>
  <si>
    <t>PEERGARHI</t>
  </si>
  <si>
    <t>33KV VISHAL (L-3)</t>
  </si>
  <si>
    <t>33KV (LINE - 4)</t>
  </si>
  <si>
    <t>33KV UDYOG NAGAR(L-5)</t>
  </si>
  <si>
    <t>33KV MADIPUR(L-6)</t>
  </si>
  <si>
    <t>PASCHIM PURI - I (L-7)</t>
  </si>
  <si>
    <t>PASCHIM PURI - 2(L-8)</t>
  </si>
  <si>
    <t>Tx.1 (66 KV)-circuit No.1</t>
  </si>
  <si>
    <t>Tx.2 (66 KV)-circuit no. 2</t>
  </si>
  <si>
    <t>Tx.3 (33 KV)-Ckt No.4</t>
  </si>
  <si>
    <t>Tx.4 (33 KV)-Ckt No.  5</t>
  </si>
  <si>
    <t>66KV SCHOOL LANE</t>
  </si>
  <si>
    <t>66KV TX.1</t>
  </si>
  <si>
    <t>O/G REWARI LINE 1(payal)</t>
  </si>
  <si>
    <t>Tx-3</t>
  </si>
  <si>
    <t>BAY No 611</t>
  </si>
  <si>
    <t>Tx.5</t>
  </si>
  <si>
    <t>NARELA</t>
  </si>
  <si>
    <t>33KV Bhikaji Cama Place</t>
  </si>
  <si>
    <t>Trauma Centre</t>
  </si>
  <si>
    <t>33kV Bhikaji Cama Place</t>
  </si>
  <si>
    <t>33KV IIT Circuit</t>
  </si>
  <si>
    <t>MAYA PURI -I</t>
  </si>
  <si>
    <t>MAYA PURI -II</t>
  </si>
  <si>
    <t>IIT CIRCUIT</t>
  </si>
  <si>
    <t>PREET VIHAR</t>
  </si>
  <si>
    <t>MUKHERJEE PARK - I</t>
  </si>
  <si>
    <t>MUKHERJEE PARK - II</t>
  </si>
  <si>
    <t>PAAPANKALAN-III</t>
  </si>
  <si>
    <t>RAILWAY(+)</t>
  </si>
  <si>
    <t>CUSTOMER-  NORTHERN RAILWAYS</t>
  </si>
  <si>
    <t>NARELA DSIDC-1</t>
  </si>
  <si>
    <t>NET REACTIVE ENERGY TO N. RAILWAYS</t>
  </si>
  <si>
    <t>NARELA (RAILWAY CKTS)</t>
  </si>
  <si>
    <t>66KV RLY Ckt-1</t>
  </si>
  <si>
    <t>RIDGE VALLEY (RAILWAY CKTS)</t>
  </si>
  <si>
    <t xml:space="preserve">REWARI LINE </t>
  </si>
  <si>
    <t>VISHAL-1</t>
  </si>
  <si>
    <t>VISHAL-2</t>
  </si>
  <si>
    <t>MAYAPURI</t>
  </si>
  <si>
    <t>16MVA TX-1</t>
  </si>
  <si>
    <t>PPK-1</t>
  </si>
  <si>
    <t>SAGARPUR</t>
  </si>
  <si>
    <t>6)</t>
  </si>
  <si>
    <t>N.Railway</t>
  </si>
  <si>
    <t>R.K.PURAM</t>
  </si>
  <si>
    <t>33KV I/C-1</t>
  </si>
  <si>
    <t>33KV I/C-2</t>
  </si>
  <si>
    <t>66KV I/C-1</t>
  </si>
  <si>
    <t>66KV I/C-2</t>
  </si>
  <si>
    <t>220KV DMRC-2</t>
  </si>
  <si>
    <t>220KV DMRC-1</t>
  </si>
  <si>
    <t>66KV Rly Ckt-1</t>
  </si>
  <si>
    <t>66KV Rly Ckt-2</t>
  </si>
  <si>
    <t>TUGLAKABAD</t>
  </si>
  <si>
    <t xml:space="preserve">BAY-38 </t>
  </si>
  <si>
    <t>MSW BAWANA</t>
  </si>
  <si>
    <t>E.Delhi Waste GZP</t>
  </si>
  <si>
    <t>TOTAL ENERGY TO Northern Railway</t>
  </si>
  <si>
    <t>SADAR</t>
  </si>
  <si>
    <t>AJMERI GATE</t>
  </si>
  <si>
    <t>NDLS</t>
  </si>
  <si>
    <t>D.M.S</t>
  </si>
  <si>
    <t>I/C from R.Valley at kidwai ngr</t>
  </si>
  <si>
    <t>SECURE</t>
  </si>
  <si>
    <t>FED FROM BYPL (RLY.)</t>
  </si>
  <si>
    <t>Tx 1</t>
  </si>
  <si>
    <t>SGTN</t>
  </si>
  <si>
    <t>XF465246</t>
  </si>
  <si>
    <t>XF465248</t>
  </si>
  <si>
    <t>Secure</t>
  </si>
  <si>
    <t>66KV TX.4</t>
  </si>
  <si>
    <t>PAAPANKALAN-I</t>
  </si>
  <si>
    <t>66KV Nilothi Ckt-1</t>
  </si>
  <si>
    <t>66KV Nilothi Ckt-2</t>
  </si>
  <si>
    <t>Q0473785</t>
  </si>
  <si>
    <t>Total Generation at GT(IBT1+IBT2) =</t>
  </si>
  <si>
    <t xml:space="preserve">Generation at feeders </t>
  </si>
  <si>
    <t>=</t>
  </si>
  <si>
    <t>NET REACTIVE ENERGY at GT   =</t>
  </si>
  <si>
    <t xml:space="preserve">   (EXPORT)</t>
  </si>
  <si>
    <t>(DERC order        =</t>
  </si>
  <si>
    <t>NET REACTIVE ENERGY at MSW BAWANA   =</t>
  </si>
  <si>
    <t>NET REACTIVE ENERGY at  PRAGATI =</t>
  </si>
  <si>
    <t xml:space="preserve">EAST DELHI WASTE - Ghazipur </t>
  </si>
  <si>
    <t>NET REACTIVE ENERGY at  EDWMP =</t>
  </si>
  <si>
    <t>Reactive Energy distribution to DISCOMs in proportion to their allocation for GT:</t>
  </si>
  <si>
    <t>Reactive Energy distribution to DISCOMs in proportion to their allocation for MSW-BAWANA:</t>
  </si>
  <si>
    <t>Reactive Energy distribution to DISCOMs in proportion to their allocation for PRAGATI :</t>
  </si>
  <si>
    <t>A)</t>
  </si>
  <si>
    <t>B)</t>
  </si>
  <si>
    <t>C)</t>
  </si>
  <si>
    <t>D)</t>
  </si>
  <si>
    <t>E)</t>
  </si>
  <si>
    <t>O/G 33KV RAMA ROAD</t>
  </si>
  <si>
    <t>20MVATX-III</t>
  </si>
  <si>
    <t>TEKHAND WASTE TO ENERGY PANT</t>
  </si>
  <si>
    <t>F)</t>
  </si>
  <si>
    <t>TOTAL REACTIVE ENRGY DISTRIBUTION OF EACH DISCOM ON DELHI GENERATORS (A+B+C+D+E)</t>
  </si>
  <si>
    <t>Q0491809</t>
  </si>
  <si>
    <t>DEV NAGAR</t>
  </si>
  <si>
    <t>TX.-3 (33KV)</t>
  </si>
  <si>
    <t>TX.-4 (33KV)</t>
  </si>
  <si>
    <t>Q0487636</t>
  </si>
  <si>
    <t>Q0487633</t>
  </si>
  <si>
    <t>Q0491811</t>
  </si>
  <si>
    <t>33KV RAMA ROAD</t>
  </si>
  <si>
    <t>33KV SHAHZADA BAGH</t>
  </si>
  <si>
    <t>Q0487625</t>
  </si>
  <si>
    <t>Q0487626</t>
  </si>
  <si>
    <t>Y0357821</t>
  </si>
  <si>
    <t>ANAND VIHAR</t>
  </si>
  <si>
    <t>Q0430841</t>
  </si>
  <si>
    <t>THOMSON ROAD</t>
  </si>
  <si>
    <t>Q0430833</t>
  </si>
  <si>
    <t>SHIVAJI BRIDGE</t>
  </si>
  <si>
    <t>Q0430835</t>
  </si>
  <si>
    <t>RRI HAMILTON RD.</t>
  </si>
  <si>
    <t>Q0430822</t>
  </si>
  <si>
    <t>KODIYA PUL</t>
  </si>
  <si>
    <t>Q0430821</t>
  </si>
  <si>
    <t>FED FROM BRPL(RLY.)</t>
  </si>
  <si>
    <t>NIZAMUDDIN RLY STN</t>
  </si>
  <si>
    <t>Q0430831</t>
  </si>
  <si>
    <t>TUGLUKABAD RY STN</t>
  </si>
  <si>
    <t>TUGLUKABAD RLY STN</t>
  </si>
  <si>
    <t>33KV SAHJAHAN ROAD</t>
  </si>
  <si>
    <t>Y0357713</t>
  </si>
  <si>
    <t>Y0357712</t>
  </si>
  <si>
    <t>100MVA Tx.3 (33 KV)</t>
  </si>
  <si>
    <t>220 kV DMRC #1</t>
  </si>
  <si>
    <t>220 kV DMRC #2</t>
  </si>
  <si>
    <t>Y0357818</t>
  </si>
  <si>
    <t>Tx.5 (33 KV)-Ckt No.3</t>
  </si>
  <si>
    <t>STG</t>
  </si>
  <si>
    <t>BAY No 612</t>
  </si>
  <si>
    <t>33KV NARAINA DTC CKT-II</t>
  </si>
  <si>
    <t>Q0487631</t>
  </si>
  <si>
    <t>Q0263400</t>
  </si>
  <si>
    <t>Q0263402</t>
  </si>
  <si>
    <t>33KV R R HOSPITAL</t>
  </si>
  <si>
    <t>Q0819156</t>
  </si>
  <si>
    <t>33KV NARAINA DTC CKT-I</t>
  </si>
  <si>
    <t>Q0487627</t>
  </si>
  <si>
    <t>TEKHAND WASTE TO ENERGY PLANT</t>
  </si>
  <si>
    <t>Q0430839</t>
  </si>
  <si>
    <t>Check Meter Data</t>
  </si>
  <si>
    <t>check meter</t>
  </si>
  <si>
    <t>X1458057</t>
  </si>
  <si>
    <t>up to  08.07.2024_BD</t>
  </si>
  <si>
    <t>ANAND VIHAR-2</t>
  </si>
  <si>
    <t>Q0430824</t>
  </si>
  <si>
    <t>ITPO</t>
  </si>
  <si>
    <t>TLAK MARG</t>
  </si>
  <si>
    <t>AUGUST-2024</t>
  </si>
  <si>
    <t>INTIAL READING 01/08/2024</t>
  </si>
  <si>
    <t>FINAL READING 31/08/2024</t>
  </si>
  <si>
    <t>Replaced on dated 05.08.2024</t>
  </si>
  <si>
    <t>Replaced on dated 01.08.2024</t>
  </si>
  <si>
    <t>Check Meter upto 04.08.2024</t>
  </si>
  <si>
    <t>Check Meter</t>
  </si>
  <si>
    <t>upto 19.08.2024</t>
  </si>
  <si>
    <t>Check meter upto 26.08.2024</t>
  </si>
  <si>
    <t>CHECK METER</t>
  </si>
  <si>
    <t xml:space="preserve">                                      PERIOD 1st AUGUST-2024 TO 31st AUGUST-2024</t>
  </si>
  <si>
    <t>Upto 14.08.2024</t>
  </si>
  <si>
    <t>Assesment</t>
  </si>
  <si>
    <t>wef 27.08.24</t>
  </si>
  <si>
    <t>upto 14.08.2024</t>
  </si>
  <si>
    <t xml:space="preserve">check meter </t>
  </si>
  <si>
    <t>Load taken on dated 12.08.2024</t>
  </si>
  <si>
    <t>Reactive Energy distribution to DISCOMs in proportion to their Active Energy drawl(week No- 19 FY2024-25)  for EDWMP-GHAZIPUR :</t>
  </si>
  <si>
    <t>Under BD since 21.08.24</t>
  </si>
  <si>
    <t>Note:-Above Data is provided by DTL Metering Department</t>
  </si>
</sst>
</file>

<file path=xl/styles.xml><?xml version="1.0" encoding="utf-8"?>
<styleSheet xmlns="http://schemas.openxmlformats.org/spreadsheetml/2006/main">
  <numFmts count="3">
    <numFmt numFmtId="192" formatCode="0.0000"/>
    <numFmt numFmtId="193" formatCode="0.000"/>
    <numFmt numFmtId="194" formatCode="0.0"/>
  </numFmts>
  <fonts count="91">
    <font>
      <sz val="10"/>
      <name val="Arial"/>
    </font>
    <font>
      <sz val="10"/>
      <name val="Arial"/>
    </font>
    <font>
      <b/>
      <sz val="2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8"/>
      <name val="Arial"/>
      <family val="2"/>
    </font>
    <font>
      <b/>
      <u/>
      <sz val="11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25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7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b/>
      <sz val="18"/>
      <name val="Arial"/>
      <family val="2"/>
    </font>
    <font>
      <sz val="4"/>
      <name val="Arial"/>
      <family val="2"/>
    </font>
    <font>
      <sz val="12"/>
      <name val="Arial"/>
      <family val="2"/>
    </font>
    <font>
      <b/>
      <sz val="20"/>
      <color indexed="12"/>
      <name val="Arial"/>
      <family val="2"/>
    </font>
    <font>
      <sz val="20"/>
      <color indexed="12"/>
      <name val="Arial"/>
      <family val="2"/>
    </font>
    <font>
      <b/>
      <sz val="14"/>
      <color indexed="12"/>
      <name val="Arial"/>
      <family val="2"/>
    </font>
    <font>
      <b/>
      <sz val="12"/>
      <color indexed="12"/>
      <name val="Arial"/>
      <family val="2"/>
    </font>
    <font>
      <b/>
      <sz val="10"/>
      <color indexed="12"/>
      <name val="Arial"/>
      <family val="2"/>
    </font>
    <font>
      <sz val="12"/>
      <color indexed="12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sz val="8"/>
      <color indexed="10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indexed="10"/>
      <name val="Arial"/>
      <family val="2"/>
    </font>
    <font>
      <b/>
      <sz val="18"/>
      <color indexed="8"/>
      <name val="Arial"/>
      <family val="2"/>
    </font>
    <font>
      <b/>
      <sz val="12"/>
      <color indexed="8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8"/>
      <name val="Arial"/>
      <family val="2"/>
    </font>
    <font>
      <b/>
      <u/>
      <sz val="10"/>
      <name val="Arial"/>
      <family val="2"/>
    </font>
    <font>
      <sz val="10"/>
      <color indexed="12"/>
      <name val="Arial"/>
      <family val="2"/>
    </font>
    <font>
      <b/>
      <sz val="16"/>
      <color indexed="12"/>
      <name val="Arial"/>
      <family val="2"/>
    </font>
    <font>
      <sz val="16"/>
      <name val="Arial"/>
      <family val="2"/>
    </font>
    <font>
      <b/>
      <sz val="16"/>
      <color indexed="8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7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i/>
      <sz val="13"/>
      <name val="Arial"/>
      <family val="2"/>
    </font>
    <font>
      <i/>
      <sz val="11"/>
      <name val="Arial"/>
      <family val="2"/>
    </font>
    <font>
      <sz val="16"/>
      <color indexed="12"/>
      <name val="Arial"/>
      <family val="2"/>
    </font>
    <font>
      <b/>
      <sz val="18"/>
      <color indexed="12"/>
      <name val="Arial"/>
      <family val="2"/>
    </font>
    <font>
      <sz val="18"/>
      <color indexed="12"/>
      <name val="Arial"/>
      <family val="2"/>
    </font>
    <font>
      <b/>
      <sz val="14"/>
      <color indexed="12"/>
      <name val="Arial"/>
      <family val="2"/>
    </font>
    <font>
      <b/>
      <sz val="24"/>
      <color indexed="12"/>
      <name val="Arial"/>
      <family val="2"/>
    </font>
    <font>
      <b/>
      <u/>
      <sz val="18"/>
      <name val="Arial"/>
      <family val="2"/>
    </font>
    <font>
      <b/>
      <u/>
      <sz val="16"/>
      <color indexed="12"/>
      <name val="Arial"/>
      <family val="2"/>
    </font>
    <font>
      <b/>
      <sz val="14"/>
      <color indexed="8"/>
      <name val="Arial"/>
      <family val="2"/>
    </font>
    <font>
      <b/>
      <sz val="20"/>
      <color indexed="8"/>
      <name val="Arial"/>
      <family val="2"/>
    </font>
    <font>
      <sz val="12"/>
      <color indexed="8"/>
      <name val="Arial"/>
      <family val="2"/>
    </font>
    <font>
      <b/>
      <sz val="22"/>
      <name val="Arial"/>
      <family val="2"/>
    </font>
    <font>
      <b/>
      <sz val="19"/>
      <name val="Arial"/>
      <family val="2"/>
    </font>
    <font>
      <sz val="9"/>
      <name val="Arial"/>
      <family val="2"/>
    </font>
    <font>
      <sz val="18"/>
      <color indexed="10"/>
      <name val="Arial"/>
      <family val="2"/>
    </font>
    <font>
      <b/>
      <sz val="14"/>
      <name val="Arial"/>
      <family val="2"/>
    </font>
    <font>
      <b/>
      <sz val="15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4"/>
      <color indexed="8"/>
      <name val="Arial"/>
      <family val="2"/>
    </font>
    <font>
      <b/>
      <u/>
      <sz val="9"/>
      <name val="Arial"/>
      <family val="2"/>
    </font>
    <font>
      <sz val="8"/>
      <name val="Arial"/>
      <family val="2"/>
    </font>
    <font>
      <sz val="14"/>
      <color indexed="8"/>
      <name val="Arial"/>
      <family val="2"/>
    </font>
    <font>
      <sz val="10"/>
      <color indexed="8"/>
      <name val="Arial"/>
      <family val="2"/>
    </font>
    <font>
      <sz val="13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/>
      <bottom style="medium">
        <color indexed="10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0">
    <xf numFmtId="0" fontId="0" fillId="0" borderId="0" xfId="0"/>
    <xf numFmtId="0" fontId="2" fillId="0" borderId="0" xfId="0" applyFont="1" applyFill="1" applyAlignment="1">
      <alignment horizontal="left"/>
    </xf>
    <xf numFmtId="0" fontId="3" fillId="0" borderId="0" xfId="0" applyFont="1" applyFill="1"/>
    <xf numFmtId="0" fontId="4" fillId="0" borderId="0" xfId="0" applyFont="1" applyFill="1"/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left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left"/>
    </xf>
    <xf numFmtId="0" fontId="12" fillId="0" borderId="0" xfId="0" applyFont="1" applyFill="1" applyAlignment="1">
      <alignment horizontal="center"/>
    </xf>
    <xf numFmtId="0" fontId="13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8" fillId="0" borderId="2" xfId="0" applyFont="1" applyFill="1" applyBorder="1" applyAlignment="1">
      <alignment horizontal="center"/>
    </xf>
    <xf numFmtId="0" fontId="0" fillId="0" borderId="4" xfId="0" applyBorder="1"/>
    <xf numFmtId="2" fontId="8" fillId="0" borderId="2" xfId="0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1" fontId="10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2" fontId="11" fillId="0" borderId="0" xfId="0" applyNumberFormat="1" applyFont="1" applyFill="1" applyBorder="1"/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10" fillId="0" borderId="2" xfId="0" applyFont="1" applyFill="1" applyBorder="1" applyAlignment="1">
      <alignment horizontal="center" wrapText="1"/>
    </xf>
    <xf numFmtId="0" fontId="19" fillId="0" borderId="0" xfId="0" applyFont="1" applyFill="1" applyAlignment="1">
      <alignment horizontal="center"/>
    </xf>
    <xf numFmtId="192" fontId="3" fillId="0" borderId="0" xfId="0" applyNumberFormat="1" applyFont="1" applyFill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3" fillId="0" borderId="10" xfId="0" applyFont="1" applyFill="1" applyBorder="1"/>
    <xf numFmtId="0" fontId="3" fillId="0" borderId="0" xfId="0" applyFont="1" applyFill="1" applyBorder="1"/>
    <xf numFmtId="0" fontId="11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>
      <alignment horizontal="center" vertical="center"/>
    </xf>
    <xf numFmtId="2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2" fontId="8" fillId="0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2" fontId="10" fillId="0" borderId="12" xfId="0" applyNumberFormat="1" applyFont="1" applyFill="1" applyBorder="1" applyAlignment="1">
      <alignment horizontal="left" vertical="center"/>
    </xf>
    <xf numFmtId="1" fontId="10" fillId="0" borderId="12" xfId="0" applyNumberFormat="1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vertical="center"/>
    </xf>
    <xf numFmtId="2" fontId="10" fillId="0" borderId="12" xfId="0" applyNumberFormat="1" applyFont="1" applyFill="1" applyBorder="1" applyAlignment="1">
      <alignment horizontal="center" vertical="center"/>
    </xf>
    <xf numFmtId="2" fontId="8" fillId="0" borderId="11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2" fontId="10" fillId="0" borderId="0" xfId="0" applyNumberFormat="1" applyFont="1" applyFill="1" applyBorder="1" applyAlignment="1">
      <alignment horizontal="left" vertical="center"/>
    </xf>
    <xf numFmtId="2" fontId="8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center"/>
    </xf>
    <xf numFmtId="2" fontId="10" fillId="0" borderId="3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left"/>
    </xf>
    <xf numFmtId="193" fontId="19" fillId="0" borderId="0" xfId="0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22" fillId="0" borderId="0" xfId="0" applyFont="1" applyFill="1"/>
    <xf numFmtId="2" fontId="10" fillId="0" borderId="12" xfId="0" applyNumberFormat="1" applyFont="1" applyFill="1" applyBorder="1" applyAlignment="1">
      <alignment horizontal="center"/>
    </xf>
    <xf numFmtId="0" fontId="10" fillId="0" borderId="3" xfId="0" applyFont="1" applyFill="1" applyBorder="1"/>
    <xf numFmtId="0" fontId="19" fillId="0" borderId="0" xfId="0" applyFont="1" applyFill="1"/>
    <xf numFmtId="0" fontId="19" fillId="0" borderId="3" xfId="0" applyFont="1" applyFill="1" applyBorder="1" applyAlignment="1">
      <alignment horizontal="center"/>
    </xf>
    <xf numFmtId="0" fontId="19" fillId="0" borderId="0" xfId="0" applyFont="1" applyFill="1" applyBorder="1"/>
    <xf numFmtId="0" fontId="10" fillId="0" borderId="2" xfId="0" applyFont="1" applyFill="1" applyBorder="1"/>
    <xf numFmtId="192" fontId="10" fillId="0" borderId="2" xfId="0" applyNumberFormat="1" applyFont="1" applyFill="1" applyBorder="1"/>
    <xf numFmtId="192" fontId="10" fillId="0" borderId="1" xfId="0" applyNumberFormat="1" applyFont="1" applyFill="1" applyBorder="1"/>
    <xf numFmtId="0" fontId="11" fillId="0" borderId="12" xfId="0" applyFont="1" applyFill="1" applyBorder="1"/>
    <xf numFmtId="0" fontId="11" fillId="0" borderId="11" xfId="0" applyFont="1" applyFill="1" applyBorder="1"/>
    <xf numFmtId="1" fontId="19" fillId="0" borderId="1" xfId="0" applyNumberFormat="1" applyFont="1" applyFill="1" applyBorder="1" applyAlignment="1">
      <alignment horizontal="center"/>
    </xf>
    <xf numFmtId="1" fontId="19" fillId="0" borderId="1" xfId="0" applyNumberFormat="1" applyFont="1" applyFill="1" applyBorder="1" applyAlignment="1">
      <alignment horizontal="center" vertical="center"/>
    </xf>
    <xf numFmtId="0" fontId="3" fillId="0" borderId="0" xfId="0" applyFont="1" applyBorder="1"/>
    <xf numFmtId="1" fontId="19" fillId="0" borderId="0" xfId="0" applyNumberFormat="1" applyFont="1" applyFill="1" applyBorder="1" applyAlignment="1">
      <alignment horizontal="center"/>
    </xf>
    <xf numFmtId="0" fontId="11" fillId="0" borderId="0" xfId="0" applyFont="1"/>
    <xf numFmtId="0" fontId="3" fillId="0" borderId="0" xfId="0" applyFont="1"/>
    <xf numFmtId="0" fontId="23" fillId="0" borderId="3" xfId="0" applyFont="1" applyFill="1" applyBorder="1"/>
    <xf numFmtId="2" fontId="24" fillId="0" borderId="0" xfId="0" applyNumberFormat="1" applyFont="1" applyFill="1" applyBorder="1" applyAlignment="1">
      <alignment horizontal="center"/>
    </xf>
    <xf numFmtId="2" fontId="24" fillId="0" borderId="13" xfId="0" applyNumberFormat="1" applyFont="1" applyFill="1" applyBorder="1" applyAlignment="1">
      <alignment horizontal="center"/>
    </xf>
    <xf numFmtId="2" fontId="25" fillId="0" borderId="0" xfId="0" applyNumberFormat="1" applyFont="1" applyFill="1" applyBorder="1" applyAlignment="1">
      <alignment horizontal="left"/>
    </xf>
    <xf numFmtId="2" fontId="19" fillId="0" borderId="0" xfId="0" applyNumberFormat="1" applyFont="1" applyFill="1" applyBorder="1"/>
    <xf numFmtId="2" fontId="19" fillId="0" borderId="0" xfId="0" applyNumberFormat="1" applyFont="1" applyFill="1" applyBorder="1" applyAlignment="1">
      <alignment horizontal="center"/>
    </xf>
    <xf numFmtId="2" fontId="19" fillId="0" borderId="13" xfId="0" applyNumberFormat="1" applyFont="1" applyFill="1" applyBorder="1" applyAlignment="1">
      <alignment horizontal="center"/>
    </xf>
    <xf numFmtId="2" fontId="3" fillId="0" borderId="0" xfId="0" applyNumberFormat="1" applyFont="1" applyFill="1" applyBorder="1"/>
    <xf numFmtId="0" fontId="3" fillId="0" borderId="0" xfId="0" applyFont="1" applyFill="1" applyBorder="1" applyAlignment="1">
      <alignment horizontal="center"/>
    </xf>
    <xf numFmtId="2" fontId="19" fillId="0" borderId="1" xfId="0" applyNumberFormat="1" applyFont="1" applyFill="1" applyBorder="1" applyAlignment="1">
      <alignment horizontal="center"/>
    </xf>
    <xf numFmtId="0" fontId="19" fillId="0" borderId="0" xfId="0" applyFont="1" applyBorder="1"/>
    <xf numFmtId="192" fontId="23" fillId="0" borderId="0" xfId="0" applyNumberFormat="1" applyFont="1" applyFill="1" applyAlignment="1">
      <alignment horizontal="center"/>
    </xf>
    <xf numFmtId="192" fontId="2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192" fontId="3" fillId="0" borderId="0" xfId="0" applyNumberFormat="1" applyFont="1"/>
    <xf numFmtId="0" fontId="0" fillId="0" borderId="0" xfId="0" applyAlignment="1">
      <alignment horizontal="right"/>
    </xf>
    <xf numFmtId="192" fontId="0" fillId="0" borderId="0" xfId="0" applyNumberFormat="1"/>
    <xf numFmtId="192" fontId="20" fillId="0" borderId="0" xfId="0" applyNumberFormat="1" applyFont="1" applyFill="1" applyBorder="1" applyAlignment="1">
      <alignment horizontal="center"/>
    </xf>
    <xf numFmtId="0" fontId="2" fillId="0" borderId="14" xfId="0" applyFont="1" applyFill="1" applyBorder="1" applyAlignment="1">
      <alignment horizontal="left"/>
    </xf>
    <xf numFmtId="0" fontId="8" fillId="0" borderId="8" xfId="0" applyFont="1" applyFill="1" applyBorder="1" applyAlignment="1">
      <alignment horizontal="center"/>
    </xf>
    <xf numFmtId="0" fontId="21" fillId="0" borderId="8" xfId="0" applyFont="1" applyFill="1" applyBorder="1" applyAlignment="1">
      <alignment horizontal="center"/>
    </xf>
    <xf numFmtId="0" fontId="21" fillId="0" borderId="8" xfId="0" applyFont="1" applyFill="1" applyBorder="1" applyAlignment="1">
      <alignment horizontal="left"/>
    </xf>
    <xf numFmtId="193" fontId="9" fillId="0" borderId="8" xfId="0" applyNumberFormat="1" applyFont="1" applyFill="1" applyBorder="1" applyAlignment="1">
      <alignment horizontal="center"/>
    </xf>
    <xf numFmtId="0" fontId="19" fillId="0" borderId="8" xfId="0" applyFont="1" applyFill="1" applyBorder="1" applyAlignment="1">
      <alignment horizontal="center"/>
    </xf>
    <xf numFmtId="192" fontId="8" fillId="0" borderId="8" xfId="0" applyNumberFormat="1" applyFont="1" applyFill="1" applyBorder="1" applyAlignment="1">
      <alignment horizontal="center"/>
    </xf>
    <xf numFmtId="0" fontId="26" fillId="0" borderId="15" xfId="0" applyFont="1" applyFill="1" applyBorder="1" applyAlignment="1">
      <alignment horizontal="left"/>
    </xf>
    <xf numFmtId="0" fontId="19" fillId="0" borderId="9" xfId="0" applyFont="1" applyFill="1" applyBorder="1" applyAlignment="1">
      <alignment horizontal="center"/>
    </xf>
    <xf numFmtId="0" fontId="20" fillId="0" borderId="16" xfId="0" applyFont="1" applyFill="1" applyBorder="1" applyAlignment="1">
      <alignment horizontal="left"/>
    </xf>
    <xf numFmtId="0" fontId="0" fillId="0" borderId="17" xfId="0" applyBorder="1"/>
    <xf numFmtId="0" fontId="20" fillId="0" borderId="0" xfId="0" applyFont="1" applyFill="1" applyAlignment="1">
      <alignment horizontal="left"/>
    </xf>
    <xf numFmtId="0" fontId="20" fillId="0" borderId="0" xfId="0" applyFont="1" applyFill="1" applyBorder="1" applyAlignment="1">
      <alignment horizontal="center"/>
    </xf>
    <xf numFmtId="0" fontId="20" fillId="0" borderId="0" xfId="0" applyFont="1"/>
    <xf numFmtId="0" fontId="0" fillId="0" borderId="18" xfId="0" applyBorder="1"/>
    <xf numFmtId="0" fontId="19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2" fontId="19" fillId="0" borderId="0" xfId="0" applyNumberFormat="1" applyFont="1" applyFill="1" applyBorder="1" applyAlignment="1">
      <alignment vertical="center"/>
    </xf>
    <xf numFmtId="1" fontId="19" fillId="0" borderId="0" xfId="0" applyNumberFormat="1" applyFont="1" applyFill="1" applyBorder="1" applyAlignment="1">
      <alignment horizontal="center" vertical="center"/>
    </xf>
    <xf numFmtId="2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2" fontId="19" fillId="0" borderId="13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1" fontId="19" fillId="0" borderId="13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9" fillId="0" borderId="11" xfId="0" applyFont="1" applyFill="1" applyBorder="1" applyAlignment="1">
      <alignment horizontal="center" vertical="center"/>
    </xf>
    <xf numFmtId="2" fontId="19" fillId="0" borderId="12" xfId="0" applyNumberFormat="1" applyFont="1" applyFill="1" applyBorder="1" applyAlignment="1">
      <alignment horizontal="left" vertical="center"/>
    </xf>
    <xf numFmtId="1" fontId="19" fillId="0" borderId="12" xfId="0" applyNumberFormat="1" applyFont="1" applyFill="1" applyBorder="1" applyAlignment="1">
      <alignment horizontal="center" vertical="center"/>
    </xf>
    <xf numFmtId="2" fontId="19" fillId="0" borderId="12" xfId="0" applyNumberFormat="1" applyFont="1" applyFill="1" applyBorder="1" applyAlignment="1">
      <alignment horizontal="center" vertical="center"/>
    </xf>
    <xf numFmtId="2" fontId="19" fillId="0" borderId="19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/>
    </xf>
    <xf numFmtId="0" fontId="19" fillId="0" borderId="1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0" fillId="0" borderId="0" xfId="0" applyFont="1" applyAlignment="1">
      <alignment horizontal="left"/>
    </xf>
    <xf numFmtId="0" fontId="22" fillId="0" borderId="0" xfId="0" applyFont="1"/>
    <xf numFmtId="0" fontId="30" fillId="0" borderId="0" xfId="0" applyFont="1" applyFill="1"/>
    <xf numFmtId="0" fontId="22" fillId="0" borderId="0" xfId="0" applyFont="1" applyBorder="1"/>
    <xf numFmtId="0" fontId="27" fillId="0" borderId="0" xfId="0" applyFont="1" applyFill="1"/>
    <xf numFmtId="0" fontId="8" fillId="0" borderId="20" xfId="0" applyFont="1" applyFill="1" applyBorder="1" applyAlignment="1">
      <alignment horizontal="center"/>
    </xf>
    <xf numFmtId="0" fontId="20" fillId="0" borderId="10" xfId="0" applyFont="1" applyFill="1" applyBorder="1"/>
    <xf numFmtId="0" fontId="9" fillId="0" borderId="8" xfId="0" applyFont="1" applyFill="1" applyBorder="1" applyAlignment="1">
      <alignment horizontal="center"/>
    </xf>
    <xf numFmtId="192" fontId="9" fillId="0" borderId="8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2" fontId="3" fillId="0" borderId="0" xfId="0" applyNumberFormat="1" applyFont="1" applyFill="1" applyAlignment="1">
      <alignment horizontal="left"/>
    </xf>
    <xf numFmtId="0" fontId="26" fillId="0" borderId="0" xfId="0" applyFont="1"/>
    <xf numFmtId="0" fontId="0" fillId="0" borderId="21" xfId="0" applyBorder="1"/>
    <xf numFmtId="0" fontId="0" fillId="0" borderId="22" xfId="0" applyBorder="1"/>
    <xf numFmtId="0" fontId="33" fillId="0" borderId="23" xfId="0" applyFont="1" applyBorder="1"/>
    <xf numFmtId="0" fontId="34" fillId="0" borderId="23" xfId="0" applyFont="1" applyBorder="1"/>
    <xf numFmtId="0" fontId="35" fillId="0" borderId="23" xfId="0" applyFont="1" applyBorder="1"/>
    <xf numFmtId="0" fontId="35" fillId="0" borderId="0" xfId="0" applyFont="1" applyBorder="1"/>
    <xf numFmtId="0" fontId="36" fillId="0" borderId="0" xfId="0" applyFont="1" applyBorder="1"/>
    <xf numFmtId="0" fontId="37" fillId="0" borderId="0" xfId="0" applyFont="1" applyBorder="1" applyAlignment="1">
      <alignment horizontal="center"/>
    </xf>
    <xf numFmtId="0" fontId="0" fillId="0" borderId="23" xfId="0" applyBorder="1"/>
    <xf numFmtId="192" fontId="37" fillId="0" borderId="0" xfId="0" applyNumberFormat="1" applyFont="1" applyBorder="1" applyAlignment="1">
      <alignment horizontal="center"/>
    </xf>
    <xf numFmtId="0" fontId="38" fillId="0" borderId="0" xfId="0" applyFont="1" applyBorder="1"/>
    <xf numFmtId="192" fontId="36" fillId="0" borderId="0" xfId="0" applyNumberFormat="1" applyFont="1" applyBorder="1"/>
    <xf numFmtId="192" fontId="36" fillId="0" borderId="0" xfId="0" applyNumberFormat="1" applyFont="1" applyBorder="1" applyAlignment="1">
      <alignment horizontal="center"/>
    </xf>
    <xf numFmtId="0" fontId="20" fillId="0" borderId="0" xfId="0" applyFont="1" applyBorder="1"/>
    <xf numFmtId="192" fontId="35" fillId="0" borderId="0" xfId="0" applyNumberFormat="1" applyFont="1" applyBorder="1"/>
    <xf numFmtId="0" fontId="26" fillId="0" borderId="0" xfId="0" applyFont="1" applyBorder="1"/>
    <xf numFmtId="0" fontId="43" fillId="0" borderId="0" xfId="0" applyFont="1" applyBorder="1"/>
    <xf numFmtId="0" fontId="19" fillId="0" borderId="15" xfId="0" applyFont="1" applyBorder="1"/>
    <xf numFmtId="0" fontId="0" fillId="0" borderId="15" xfId="0" applyBorder="1"/>
    <xf numFmtId="0" fontId="0" fillId="0" borderId="16" xfId="0" applyBorder="1"/>
    <xf numFmtId="0" fontId="46" fillId="0" borderId="0" xfId="0" applyFont="1" applyBorder="1"/>
    <xf numFmtId="0" fontId="32" fillId="0" borderId="0" xfId="0" applyFont="1" applyBorder="1"/>
    <xf numFmtId="0" fontId="19" fillId="0" borderId="9" xfId="0" applyFont="1" applyFill="1" applyBorder="1" applyAlignment="1">
      <alignment horizontal="left"/>
    </xf>
    <xf numFmtId="0" fontId="27" fillId="0" borderId="15" xfId="0" applyFont="1" applyFill="1" applyBorder="1" applyAlignment="1">
      <alignment vertical="center"/>
    </xf>
    <xf numFmtId="0" fontId="27" fillId="0" borderId="0" xfId="0" applyFont="1" applyBorder="1"/>
    <xf numFmtId="0" fontId="51" fillId="0" borderId="0" xfId="0" applyFont="1" applyBorder="1"/>
    <xf numFmtId="0" fontId="52" fillId="0" borderId="0" xfId="0" applyFont="1" applyBorder="1"/>
    <xf numFmtId="0" fontId="50" fillId="0" borderId="0" xfId="0" applyFont="1" applyBorder="1" applyAlignment="1">
      <alignment horizontal="center" vertical="center"/>
    </xf>
    <xf numFmtId="0" fontId="38" fillId="0" borderId="0" xfId="0" applyFont="1" applyBorder="1" applyAlignment="1">
      <alignment vertical="center"/>
    </xf>
    <xf numFmtId="0" fontId="36" fillId="0" borderId="24" xfId="0" applyFont="1" applyBorder="1"/>
    <xf numFmtId="0" fontId="0" fillId="0" borderId="24" xfId="0" applyBorder="1"/>
    <xf numFmtId="0" fontId="33" fillId="0" borderId="0" xfId="0" applyFont="1" applyBorder="1" applyAlignment="1">
      <alignment vertical="top"/>
    </xf>
    <xf numFmtId="2" fontId="19" fillId="0" borderId="0" xfId="0" applyNumberFormat="1" applyFont="1" applyFill="1" applyBorder="1" applyAlignment="1">
      <alignment horizontal="left" vertical="center"/>
    </xf>
    <xf numFmtId="2" fontId="19" fillId="0" borderId="12" xfId="0" applyNumberFormat="1" applyFont="1" applyFill="1" applyBorder="1" applyAlignment="1">
      <alignment horizontal="center"/>
    </xf>
    <xf numFmtId="0" fontId="19" fillId="0" borderId="12" xfId="0" applyFont="1" applyFill="1" applyBorder="1"/>
    <xf numFmtId="0" fontId="1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53" fillId="0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2" fontId="22" fillId="0" borderId="0" xfId="0" applyNumberFormat="1" applyFont="1" applyFill="1"/>
    <xf numFmtId="2" fontId="22" fillId="0" borderId="0" xfId="0" applyNumberFormat="1" applyFont="1" applyFill="1" applyBorder="1" applyAlignment="1">
      <alignment horizontal="left" vertical="center"/>
    </xf>
    <xf numFmtId="2" fontId="22" fillId="0" borderId="0" xfId="0" applyNumberFormat="1" applyFont="1" applyFill="1" applyAlignment="1">
      <alignment horizontal="center"/>
    </xf>
    <xf numFmtId="0" fontId="22" fillId="0" borderId="0" xfId="0" applyFont="1" applyAlignment="1">
      <alignment horizontal="center"/>
    </xf>
    <xf numFmtId="0" fontId="53" fillId="0" borderId="0" xfId="0" applyFont="1" applyBorder="1"/>
    <xf numFmtId="0" fontId="26" fillId="0" borderId="2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26" fillId="0" borderId="0" xfId="0" applyFont="1" applyFill="1" applyBorder="1"/>
    <xf numFmtId="0" fontId="22" fillId="0" borderId="2" xfId="0" applyFont="1" applyFill="1" applyBorder="1" applyAlignment="1">
      <alignment horizontal="center"/>
    </xf>
    <xf numFmtId="0" fontId="20" fillId="0" borderId="3" xfId="0" applyFont="1" applyFill="1" applyBorder="1"/>
    <xf numFmtId="0" fontId="22" fillId="0" borderId="3" xfId="0" applyFont="1" applyFill="1" applyBorder="1" applyAlignment="1">
      <alignment horizontal="center"/>
    </xf>
    <xf numFmtId="0" fontId="20" fillId="0" borderId="0" xfId="0" applyFont="1" applyFill="1" applyBorder="1"/>
    <xf numFmtId="0" fontId="22" fillId="0" borderId="0" xfId="0" applyFont="1" applyFill="1" applyBorder="1" applyAlignment="1">
      <alignment horizontal="center"/>
    </xf>
    <xf numFmtId="0" fontId="22" fillId="0" borderId="0" xfId="0" applyFont="1" applyFill="1" applyBorder="1"/>
    <xf numFmtId="0" fontId="22" fillId="0" borderId="0" xfId="0" applyFont="1" applyFill="1" applyAlignment="1">
      <alignment horizontal="center"/>
    </xf>
    <xf numFmtId="0" fontId="53" fillId="0" borderId="2" xfId="0" applyFont="1" applyFill="1" applyBorder="1" applyAlignment="1">
      <alignment horizontal="center"/>
    </xf>
    <xf numFmtId="0" fontId="27" fillId="0" borderId="3" xfId="0" applyFont="1" applyFill="1" applyBorder="1"/>
    <xf numFmtId="0" fontId="53" fillId="0" borderId="3" xfId="0" applyFont="1" applyFill="1" applyBorder="1" applyAlignment="1">
      <alignment horizontal="center"/>
    </xf>
    <xf numFmtId="0" fontId="53" fillId="0" borderId="4" xfId="0" applyFont="1" applyFill="1" applyBorder="1"/>
    <xf numFmtId="0" fontId="27" fillId="0" borderId="0" xfId="0" applyFont="1" applyFill="1" applyBorder="1"/>
    <xf numFmtId="0" fontId="53" fillId="0" borderId="0" xfId="0" applyFont="1" applyFill="1" applyBorder="1" applyAlignment="1">
      <alignment horizontal="center"/>
    </xf>
    <xf numFmtId="0" fontId="53" fillId="0" borderId="13" xfId="0" applyFont="1" applyFill="1" applyBorder="1" applyAlignment="1">
      <alignment horizontal="center"/>
    </xf>
    <xf numFmtId="0" fontId="53" fillId="0" borderId="0" xfId="0" applyFont="1" applyFill="1" applyBorder="1"/>
    <xf numFmtId="0" fontId="53" fillId="0" borderId="13" xfId="0" applyFont="1" applyFill="1" applyBorder="1"/>
    <xf numFmtId="0" fontId="53" fillId="0" borderId="11" xfId="0" applyFont="1" applyFill="1" applyBorder="1" applyAlignment="1">
      <alignment horizontal="center"/>
    </xf>
    <xf numFmtId="0" fontId="27" fillId="0" borderId="12" xfId="0" applyFont="1" applyFill="1" applyBorder="1"/>
    <xf numFmtId="192" fontId="27" fillId="0" borderId="19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horizontal="left"/>
    </xf>
    <xf numFmtId="0" fontId="22" fillId="0" borderId="0" xfId="0" applyFont="1" applyBorder="1" applyAlignment="1">
      <alignment horizontal="center"/>
    </xf>
    <xf numFmtId="0" fontId="20" fillId="0" borderId="11" xfId="0" applyFont="1" applyFill="1" applyBorder="1" applyAlignment="1">
      <alignment horizontal="center"/>
    </xf>
    <xf numFmtId="192" fontId="10" fillId="0" borderId="0" xfId="0" applyNumberFormat="1" applyFont="1" applyFill="1" applyAlignment="1">
      <alignment horizontal="center"/>
    </xf>
    <xf numFmtId="2" fontId="22" fillId="0" borderId="0" xfId="0" applyNumberFormat="1" applyFont="1" applyFill="1" applyBorder="1"/>
    <xf numFmtId="1" fontId="22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/>
    <xf numFmtId="2" fontId="22" fillId="0" borderId="12" xfId="0" applyNumberFormat="1" applyFont="1" applyFill="1" applyBorder="1"/>
    <xf numFmtId="1" fontId="22" fillId="0" borderId="12" xfId="0" applyNumberFormat="1" applyFont="1" applyFill="1" applyBorder="1" applyAlignment="1">
      <alignment horizontal="center"/>
    </xf>
    <xf numFmtId="0" fontId="20" fillId="0" borderId="0" xfId="0" applyFont="1" applyFill="1"/>
    <xf numFmtId="2" fontId="58" fillId="0" borderId="13" xfId="0" applyNumberFormat="1" applyFont="1" applyFill="1" applyBorder="1" applyAlignment="1">
      <alignment horizontal="center"/>
    </xf>
    <xf numFmtId="2" fontId="58" fillId="0" borderId="3" xfId="0" applyNumberFormat="1" applyFont="1" applyFill="1" applyBorder="1" applyAlignment="1">
      <alignment horizontal="center"/>
    </xf>
    <xf numFmtId="0" fontId="58" fillId="0" borderId="0" xfId="0" applyFont="1" applyFill="1" applyAlignment="1">
      <alignment horizontal="center"/>
    </xf>
    <xf numFmtId="2" fontId="58" fillId="0" borderId="4" xfId="0" applyNumberFormat="1" applyFont="1" applyFill="1" applyBorder="1" applyAlignment="1">
      <alignment horizontal="center"/>
    </xf>
    <xf numFmtId="0" fontId="58" fillId="0" borderId="0" xfId="0" applyFont="1" applyFill="1" applyBorder="1" applyAlignment="1">
      <alignment horizontal="center"/>
    </xf>
    <xf numFmtId="0" fontId="58" fillId="0" borderId="0" xfId="0" applyFont="1" applyFill="1" applyBorder="1"/>
    <xf numFmtId="0" fontId="58" fillId="0" borderId="1" xfId="0" applyFont="1" applyFill="1" applyBorder="1" applyAlignment="1">
      <alignment horizontal="center"/>
    </xf>
    <xf numFmtId="1" fontId="58" fillId="0" borderId="3" xfId="0" applyNumberFormat="1" applyFont="1" applyFill="1" applyBorder="1" applyAlignment="1">
      <alignment horizontal="center"/>
    </xf>
    <xf numFmtId="0" fontId="58" fillId="0" borderId="12" xfId="0" applyFont="1" applyFill="1" applyBorder="1" applyAlignment="1">
      <alignment horizontal="center"/>
    </xf>
    <xf numFmtId="0" fontId="15" fillId="0" borderId="0" xfId="0" applyFont="1" applyFill="1" applyBorder="1"/>
    <xf numFmtId="0" fontId="26" fillId="0" borderId="4" xfId="0" applyFont="1" applyFill="1" applyBorder="1" applyAlignment="1">
      <alignment horizontal="center"/>
    </xf>
    <xf numFmtId="2" fontId="26" fillId="0" borderId="4" xfId="0" applyNumberFormat="1" applyFont="1" applyFill="1" applyBorder="1" applyAlignment="1">
      <alignment horizontal="center"/>
    </xf>
    <xf numFmtId="0" fontId="16" fillId="0" borderId="8" xfId="0" applyFont="1" applyFill="1" applyBorder="1" applyAlignment="1">
      <alignment vertical="center"/>
    </xf>
    <xf numFmtId="0" fontId="27" fillId="0" borderId="9" xfId="0" applyFont="1" applyFill="1" applyBorder="1"/>
    <xf numFmtId="1" fontId="58" fillId="0" borderId="0" xfId="0" applyNumberFormat="1" applyFont="1" applyFill="1" applyBorder="1" applyAlignment="1">
      <alignment horizontal="center"/>
    </xf>
    <xf numFmtId="0" fontId="60" fillId="0" borderId="2" xfId="0" applyFont="1" applyFill="1" applyBorder="1" applyAlignment="1">
      <alignment horizontal="center"/>
    </xf>
    <xf numFmtId="2" fontId="59" fillId="0" borderId="3" xfId="0" applyNumberFormat="1" applyFont="1" applyFill="1" applyBorder="1" applyAlignment="1">
      <alignment horizontal="left"/>
    </xf>
    <xf numFmtId="0" fontId="32" fillId="0" borderId="1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left"/>
    </xf>
    <xf numFmtId="2" fontId="26" fillId="0" borderId="0" xfId="0" applyNumberFormat="1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2" fontId="17" fillId="0" borderId="0" xfId="0" applyNumberFormat="1" applyFont="1" applyFill="1" applyBorder="1" applyAlignment="1">
      <alignment horizontal="left"/>
    </xf>
    <xf numFmtId="2" fontId="15" fillId="0" borderId="0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/>
    </xf>
    <xf numFmtId="192" fontId="54" fillId="0" borderId="0" xfId="0" applyNumberFormat="1" applyFont="1" applyBorder="1" applyAlignment="1">
      <alignment horizontal="center" shrinkToFit="1"/>
    </xf>
    <xf numFmtId="0" fontId="58" fillId="0" borderId="2" xfId="0" applyFont="1" applyFill="1" applyBorder="1" applyAlignment="1">
      <alignment horizontal="center"/>
    </xf>
    <xf numFmtId="0" fontId="59" fillId="0" borderId="3" xfId="0" applyFont="1" applyFill="1" applyBorder="1"/>
    <xf numFmtId="2" fontId="58" fillId="0" borderId="0" xfId="0" applyNumberFormat="1" applyFont="1" applyFill="1" applyBorder="1"/>
    <xf numFmtId="2" fontId="59" fillId="0" borderId="0" xfId="0" applyNumberFormat="1" applyFont="1" applyFill="1" applyBorder="1"/>
    <xf numFmtId="0" fontId="59" fillId="0" borderId="0" xfId="0" applyFont="1" applyFill="1" applyBorder="1"/>
    <xf numFmtId="0" fontId="15" fillId="0" borderId="2" xfId="0" applyFont="1" applyFill="1" applyBorder="1" applyAlignment="1">
      <alignment horizontal="center"/>
    </xf>
    <xf numFmtId="0" fontId="14" fillId="0" borderId="3" xfId="0" applyFont="1" applyFill="1" applyBorder="1"/>
    <xf numFmtId="0" fontId="15" fillId="0" borderId="1" xfId="0" applyFont="1" applyFill="1" applyBorder="1" applyAlignment="1">
      <alignment horizontal="center"/>
    </xf>
    <xf numFmtId="2" fontId="15" fillId="0" borderId="0" xfId="0" applyNumberFormat="1" applyFont="1" applyFill="1" applyBorder="1"/>
    <xf numFmtId="0" fontId="14" fillId="0" borderId="0" xfId="0" applyFont="1" applyFill="1" applyBorder="1"/>
    <xf numFmtId="2" fontId="14" fillId="0" borderId="0" xfId="0" applyNumberFormat="1" applyFont="1" applyFill="1" applyBorder="1"/>
    <xf numFmtId="1" fontId="15" fillId="0" borderId="0" xfId="0" applyNumberFormat="1" applyFont="1" applyFill="1" applyBorder="1" applyAlignment="1">
      <alignment horizontal="center"/>
    </xf>
    <xf numFmtId="1" fontId="15" fillId="0" borderId="12" xfId="0" applyNumberFormat="1" applyFont="1" applyFill="1" applyBorder="1" applyAlignment="1">
      <alignment horizontal="center"/>
    </xf>
    <xf numFmtId="0" fontId="61" fillId="0" borderId="1" xfId="0" applyFont="1" applyFill="1" applyBorder="1" applyAlignment="1">
      <alignment horizontal="center"/>
    </xf>
    <xf numFmtId="2" fontId="14" fillId="0" borderId="3" xfId="0" applyNumberFormat="1" applyFont="1" applyFill="1" applyBorder="1"/>
    <xf numFmtId="0" fontId="14" fillId="0" borderId="0" xfId="0" applyFont="1" applyFill="1" applyBorder="1" applyAlignment="1">
      <alignment horizontal="left"/>
    </xf>
    <xf numFmtId="1" fontId="15" fillId="0" borderId="13" xfId="0" applyNumberFormat="1" applyFont="1" applyFill="1" applyBorder="1" applyAlignment="1">
      <alignment horizontal="center"/>
    </xf>
    <xf numFmtId="0" fontId="39" fillId="0" borderId="28" xfId="0" applyFont="1" applyBorder="1" applyAlignment="1">
      <alignment shrinkToFit="1"/>
    </xf>
    <xf numFmtId="49" fontId="0" fillId="0" borderId="0" xfId="0" applyNumberFormat="1" applyBorder="1"/>
    <xf numFmtId="0" fontId="32" fillId="0" borderId="0" xfId="0" applyFont="1"/>
    <xf numFmtId="0" fontId="17" fillId="0" borderId="29" xfId="0" applyFont="1" applyBorder="1"/>
    <xf numFmtId="0" fontId="26" fillId="0" borderId="26" xfId="0" applyFont="1" applyBorder="1"/>
    <xf numFmtId="49" fontId="33" fillId="0" borderId="0" xfId="0" applyNumberFormat="1" applyFont="1" applyBorder="1"/>
    <xf numFmtId="192" fontId="33" fillId="0" borderId="0" xfId="0" applyNumberFormat="1" applyFont="1" applyBorder="1"/>
    <xf numFmtId="192" fontId="27" fillId="0" borderId="0" xfId="0" applyNumberFormat="1" applyFont="1" applyBorder="1"/>
    <xf numFmtId="0" fontId="62" fillId="0" borderId="0" xfId="0" applyFont="1" applyBorder="1"/>
    <xf numFmtId="0" fontId="63" fillId="0" borderId="23" xfId="0" applyFont="1" applyBorder="1" applyAlignment="1">
      <alignment horizontal="center"/>
    </xf>
    <xf numFmtId="0" fontId="63" fillId="0" borderId="0" xfId="0" applyFont="1" applyBorder="1"/>
    <xf numFmtId="0" fontId="64" fillId="0" borderId="0" xfId="0" applyFont="1" applyBorder="1"/>
    <xf numFmtId="0" fontId="4" fillId="0" borderId="0" xfId="0" applyFont="1" applyBorder="1"/>
    <xf numFmtId="0" fontId="65" fillId="0" borderId="0" xfId="0" applyFont="1" applyBorder="1"/>
    <xf numFmtId="49" fontId="28" fillId="0" borderId="0" xfId="0" applyNumberFormat="1" applyFont="1" applyBorder="1"/>
    <xf numFmtId="0" fontId="66" fillId="0" borderId="0" xfId="0" applyFont="1" applyBorder="1"/>
    <xf numFmtId="0" fontId="28" fillId="0" borderId="0" xfId="0" applyFont="1" applyBorder="1"/>
    <xf numFmtId="0" fontId="30" fillId="0" borderId="0" xfId="0" applyFont="1" applyFill="1" applyAlignment="1">
      <alignment horizontal="left"/>
    </xf>
    <xf numFmtId="0" fontId="67" fillId="0" borderId="0" xfId="0" applyFont="1" applyFill="1"/>
    <xf numFmtId="0" fontId="20" fillId="0" borderId="12" xfId="0" applyFont="1" applyFill="1" applyBorder="1" applyAlignment="1">
      <alignment horizontal="left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" fontId="17" fillId="0" borderId="12" xfId="0" applyNumberFormat="1" applyFont="1" applyFill="1" applyBorder="1" applyAlignment="1">
      <alignment vertical="top"/>
    </xf>
    <xf numFmtId="0" fontId="68" fillId="0" borderId="0" xfId="0" applyFont="1" applyBorder="1" applyAlignment="1">
      <alignment horizontal="center" vertical="center"/>
    </xf>
    <xf numFmtId="2" fontId="17" fillId="0" borderId="3" xfId="0" applyNumberFormat="1" applyFont="1" applyFill="1" applyBorder="1" applyAlignment="1">
      <alignment vertical="top"/>
    </xf>
    <xf numFmtId="1" fontId="19" fillId="0" borderId="2" xfId="0" applyNumberFormat="1" applyFont="1" applyFill="1" applyBorder="1" applyAlignment="1">
      <alignment horizontal="center" vertical="center"/>
    </xf>
    <xf numFmtId="192" fontId="30" fillId="0" borderId="0" xfId="0" applyNumberFormat="1" applyFont="1" applyFill="1" applyBorder="1" applyAlignment="1">
      <alignment horizontal="center"/>
    </xf>
    <xf numFmtId="0" fontId="22" fillId="0" borderId="15" xfId="0" applyFont="1" applyFill="1" applyBorder="1" applyAlignment="1">
      <alignment horizontal="left"/>
    </xf>
    <xf numFmtId="0" fontId="72" fillId="0" borderId="14" xfId="0" applyFont="1" applyFill="1" applyBorder="1"/>
    <xf numFmtId="0" fontId="72" fillId="0" borderId="16" xfId="0" applyFont="1" applyFill="1" applyBorder="1"/>
    <xf numFmtId="192" fontId="73" fillId="0" borderId="9" xfId="0" applyNumberFormat="1" applyFont="1" applyFill="1" applyBorder="1" applyAlignment="1">
      <alignment horizontal="center"/>
    </xf>
    <xf numFmtId="0" fontId="58" fillId="0" borderId="4" xfId="0" applyFont="1" applyFill="1" applyBorder="1" applyAlignment="1">
      <alignment horizontal="center"/>
    </xf>
    <xf numFmtId="1" fontId="58" fillId="0" borderId="13" xfId="0" applyNumberFormat="1" applyFont="1" applyFill="1" applyBorder="1" applyAlignment="1">
      <alignment horizontal="center"/>
    </xf>
    <xf numFmtId="1" fontId="53" fillId="0" borderId="0" xfId="0" applyNumberFormat="1" applyFont="1" applyFill="1" applyAlignment="1">
      <alignment horizontal="center"/>
    </xf>
    <xf numFmtId="0" fontId="67" fillId="0" borderId="2" xfId="0" applyFont="1" applyFill="1" applyBorder="1" applyAlignment="1">
      <alignment horizontal="left" vertical="center"/>
    </xf>
    <xf numFmtId="192" fontId="27" fillId="0" borderId="12" xfId="0" applyNumberFormat="1" applyFont="1" applyFill="1" applyBorder="1" applyAlignment="1">
      <alignment horizontal="center" vertical="center"/>
    </xf>
    <xf numFmtId="192" fontId="27" fillId="0" borderId="9" xfId="0" applyNumberFormat="1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 vertical="center"/>
    </xf>
    <xf numFmtId="192" fontId="20" fillId="0" borderId="0" xfId="0" applyNumberFormat="1" applyFont="1" applyFill="1" applyAlignment="1">
      <alignment horizontal="center"/>
    </xf>
    <xf numFmtId="1" fontId="28" fillId="0" borderId="0" xfId="0" applyNumberFormat="1" applyFont="1" applyFill="1" applyBorder="1" applyAlignment="1">
      <alignment horizontal="center"/>
    </xf>
    <xf numFmtId="0" fontId="76" fillId="0" borderId="0" xfId="0" applyFont="1" applyBorder="1"/>
    <xf numFmtId="2" fontId="20" fillId="0" borderId="0" xfId="0" applyNumberFormat="1" applyFont="1" applyFill="1" applyAlignment="1">
      <alignment horizontal="left"/>
    </xf>
    <xf numFmtId="0" fontId="22" fillId="0" borderId="0" xfId="0" applyFont="1" applyAlignment="1"/>
    <xf numFmtId="0" fontId="20" fillId="0" borderId="0" xfId="0" applyFont="1" applyAlignment="1">
      <alignment horizontal="right"/>
    </xf>
    <xf numFmtId="192" fontId="20" fillId="0" borderId="0" xfId="0" applyNumberFormat="1" applyFont="1"/>
    <xf numFmtId="0" fontId="28" fillId="0" borderId="0" xfId="0" applyFont="1" applyAlignment="1">
      <alignment horizontal="center"/>
    </xf>
    <xf numFmtId="0" fontId="28" fillId="0" borderId="0" xfId="0" applyFont="1"/>
    <xf numFmtId="0" fontId="28" fillId="0" borderId="0" xfId="0" applyFont="1" applyAlignment="1">
      <alignment horizontal="left"/>
    </xf>
    <xf numFmtId="0" fontId="76" fillId="0" borderId="0" xfId="0" applyFont="1"/>
    <xf numFmtId="0" fontId="14" fillId="0" borderId="0" xfId="0" applyFont="1" applyAlignment="1">
      <alignment horizontal="left"/>
    </xf>
    <xf numFmtId="2" fontId="77" fillId="0" borderId="0" xfId="0" applyNumberFormat="1" applyFont="1" applyFill="1" applyBorder="1"/>
    <xf numFmtId="2" fontId="78" fillId="0" borderId="0" xfId="0" applyNumberFormat="1" applyFont="1" applyFill="1" applyBorder="1" applyAlignment="1">
      <alignment horizontal="center"/>
    </xf>
    <xf numFmtId="2" fontId="17" fillId="0" borderId="0" xfId="0" applyNumberFormat="1" applyFont="1" applyFill="1" applyBorder="1" applyAlignment="1">
      <alignment vertical="top"/>
    </xf>
    <xf numFmtId="2" fontId="19" fillId="0" borderId="12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0" fontId="0" fillId="0" borderId="0" xfId="0" applyFill="1"/>
    <xf numFmtId="0" fontId="5" fillId="0" borderId="20" xfId="0" applyFont="1" applyFill="1" applyBorder="1" applyAlignment="1">
      <alignment wrapText="1"/>
    </xf>
    <xf numFmtId="0" fontId="32" fillId="0" borderId="11" xfId="0" applyFont="1" applyFill="1" applyBorder="1" applyAlignment="1">
      <alignment horizontal="center"/>
    </xf>
    <xf numFmtId="0" fontId="32" fillId="0" borderId="12" xfId="0" applyFont="1" applyFill="1" applyBorder="1" applyAlignment="1">
      <alignment horizontal="center"/>
    </xf>
    <xf numFmtId="0" fontId="0" fillId="0" borderId="20" xfId="0" applyFill="1" applyBorder="1"/>
    <xf numFmtId="0" fontId="74" fillId="0" borderId="20" xfId="0" applyFont="1" applyFill="1" applyBorder="1"/>
    <xf numFmtId="2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10" fillId="0" borderId="20" xfId="0" applyFont="1" applyFill="1" applyBorder="1" applyAlignment="1">
      <alignment wrapText="1"/>
    </xf>
    <xf numFmtId="0" fontId="0" fillId="0" borderId="3" xfId="0" applyFill="1" applyBorder="1"/>
    <xf numFmtId="0" fontId="0" fillId="0" borderId="2" xfId="0" applyFill="1" applyBorder="1"/>
    <xf numFmtId="0" fontId="0" fillId="0" borderId="20" xfId="0" applyFill="1" applyBorder="1" applyAlignment="1">
      <alignment horizontal="center" wrapText="1"/>
    </xf>
    <xf numFmtId="0" fontId="19" fillId="0" borderId="20" xfId="0" applyFont="1" applyFill="1" applyBorder="1"/>
    <xf numFmtId="0" fontId="22" fillId="0" borderId="20" xfId="0" applyFont="1" applyFill="1" applyBorder="1"/>
    <xf numFmtId="0" fontId="26" fillId="0" borderId="0" xfId="0" applyFont="1" applyFill="1" applyBorder="1" applyAlignment="1">
      <alignment horizontal="center" vertical="center"/>
    </xf>
    <xf numFmtId="0" fontId="32" fillId="0" borderId="0" xfId="0" applyFont="1" applyFill="1" applyAlignment="1">
      <alignment horizontal="center"/>
    </xf>
    <xf numFmtId="0" fontId="19" fillId="0" borderId="20" xfId="0" applyFont="1" applyFill="1" applyBorder="1" applyAlignment="1">
      <alignment wrapText="1"/>
    </xf>
    <xf numFmtId="0" fontId="27" fillId="0" borderId="0" xfId="0" applyFont="1" applyFill="1" applyBorder="1" applyAlignment="1">
      <alignment horizontal="left" vertical="top"/>
    </xf>
    <xf numFmtId="0" fontId="15" fillId="0" borderId="20" xfId="0" applyFont="1" applyFill="1" applyBorder="1"/>
    <xf numFmtId="0" fontId="58" fillId="0" borderId="1" xfId="0" applyFont="1" applyFill="1" applyBorder="1" applyAlignment="1">
      <alignment horizontal="center" vertical="center"/>
    </xf>
    <xf numFmtId="2" fontId="58" fillId="0" borderId="0" xfId="0" applyNumberFormat="1" applyFont="1" applyFill="1" applyBorder="1" applyAlignment="1">
      <alignment vertical="center"/>
    </xf>
    <xf numFmtId="1" fontId="58" fillId="0" borderId="0" xfId="0" applyNumberFormat="1" applyFont="1" applyFill="1" applyBorder="1" applyAlignment="1">
      <alignment horizontal="center" vertical="center"/>
    </xf>
    <xf numFmtId="0" fontId="58" fillId="0" borderId="0" xfId="0" applyFont="1" applyFill="1" applyBorder="1" applyAlignment="1">
      <alignment horizontal="center" vertical="center"/>
    </xf>
    <xf numFmtId="0" fontId="5" fillId="0" borderId="20" xfId="0" applyFont="1" applyFill="1" applyBorder="1"/>
    <xf numFmtId="0" fontId="0" fillId="0" borderId="20" xfId="0" applyFill="1" applyBorder="1" applyAlignment="1">
      <alignment wrapText="1"/>
    </xf>
    <xf numFmtId="0" fontId="18" fillId="0" borderId="20" xfId="0" applyFont="1" applyFill="1" applyBorder="1"/>
    <xf numFmtId="0" fontId="10" fillId="0" borderId="20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2" xfId="0" applyFill="1" applyBorder="1"/>
    <xf numFmtId="0" fontId="26" fillId="0" borderId="0" xfId="0" applyFont="1" applyFill="1" applyBorder="1" applyAlignment="1">
      <alignment horizontal="left"/>
    </xf>
    <xf numFmtId="0" fontId="10" fillId="0" borderId="12" xfId="0" applyFont="1" applyFill="1" applyBorder="1"/>
    <xf numFmtId="2" fontId="15" fillId="0" borderId="0" xfId="0" applyNumberFormat="1" applyFont="1" applyFill="1" applyBorder="1" applyAlignment="1">
      <alignment horizontal="left"/>
    </xf>
    <xf numFmtId="0" fontId="0" fillId="0" borderId="0" xfId="0" applyFill="1" applyAlignment="1">
      <alignment vertical="center"/>
    </xf>
    <xf numFmtId="0" fontId="53" fillId="0" borderId="0" xfId="0" applyFont="1" applyFill="1" applyAlignment="1">
      <alignment horizontal="center"/>
    </xf>
    <xf numFmtId="0" fontId="0" fillId="0" borderId="3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49" fontId="28" fillId="0" borderId="0" xfId="0" applyNumberFormat="1" applyFont="1" applyFill="1" applyAlignment="1">
      <alignment horizontal="right" vertical="top"/>
    </xf>
    <xf numFmtId="0" fontId="19" fillId="0" borderId="0" xfId="0" applyFont="1" applyFill="1" applyAlignment="1">
      <alignment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vertical="center"/>
    </xf>
    <xf numFmtId="0" fontId="19" fillId="0" borderId="3" xfId="0" applyFont="1" applyFill="1" applyBorder="1" applyAlignment="1">
      <alignment vertical="center"/>
    </xf>
    <xf numFmtId="0" fontId="19" fillId="0" borderId="4" xfId="0" applyFont="1" applyFill="1" applyBorder="1" applyAlignment="1">
      <alignment vertical="center"/>
    </xf>
    <xf numFmtId="0" fontId="19" fillId="0" borderId="17" xfId="0" applyFont="1" applyFill="1" applyBorder="1"/>
    <xf numFmtId="0" fontId="19" fillId="0" borderId="1" xfId="0" applyFont="1" applyFill="1" applyBorder="1" applyAlignment="1">
      <alignment vertical="center"/>
    </xf>
    <xf numFmtId="0" fontId="79" fillId="0" borderId="0" xfId="0" applyFont="1" applyFill="1" applyBorder="1"/>
    <xf numFmtId="0" fontId="79" fillId="0" borderId="0" xfId="0" applyFont="1" applyFill="1" applyBorder="1" applyAlignment="1">
      <alignment horizontal="center"/>
    </xf>
    <xf numFmtId="2" fontId="79" fillId="0" borderId="0" xfId="0" applyNumberFormat="1" applyFont="1" applyFill="1" applyBorder="1" applyAlignment="1">
      <alignment horizontal="center"/>
    </xf>
    <xf numFmtId="0" fontId="79" fillId="0" borderId="13" xfId="0" applyFont="1" applyFill="1" applyBorder="1" applyAlignment="1">
      <alignment horizontal="center"/>
    </xf>
    <xf numFmtId="0" fontId="79" fillId="0" borderId="0" xfId="0" applyFont="1" applyFill="1"/>
    <xf numFmtId="2" fontId="28" fillId="0" borderId="0" xfId="0" applyNumberFormat="1" applyFont="1" applyFill="1" applyBorder="1"/>
    <xf numFmtId="1" fontId="28" fillId="0" borderId="13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9" fontId="28" fillId="0" borderId="0" xfId="0" applyNumberFormat="1" applyFont="1" applyFill="1" applyBorder="1" applyAlignment="1">
      <alignment horizontal="right" vertical="top"/>
    </xf>
    <xf numFmtId="0" fontId="32" fillId="0" borderId="3" xfId="0" applyFont="1" applyFill="1" applyBorder="1" applyAlignment="1">
      <alignment horizontal="center"/>
    </xf>
    <xf numFmtId="0" fontId="0" fillId="0" borderId="17" xfId="0" applyFill="1" applyBorder="1"/>
    <xf numFmtId="0" fontId="0" fillId="0" borderId="0" xfId="0" applyFill="1" applyAlignment="1">
      <alignment horizontal="center"/>
    </xf>
    <xf numFmtId="49" fontId="28" fillId="0" borderId="0" xfId="0" applyNumberFormat="1" applyFont="1" applyFill="1" applyAlignment="1">
      <alignment horizontal="right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58" fillId="0" borderId="1" xfId="0" applyFont="1" applyFill="1" applyBorder="1"/>
    <xf numFmtId="0" fontId="17" fillId="0" borderId="0" xfId="0" applyFont="1" applyFill="1" applyBorder="1"/>
    <xf numFmtId="1" fontId="58" fillId="0" borderId="0" xfId="0" applyNumberFormat="1" applyFont="1" applyFill="1" applyBorder="1"/>
    <xf numFmtId="0" fontId="32" fillId="0" borderId="0" xfId="0" applyFont="1" applyFill="1" applyBorder="1"/>
    <xf numFmtId="0" fontId="0" fillId="0" borderId="31" xfId="0" applyFill="1" applyBorder="1"/>
    <xf numFmtId="0" fontId="0" fillId="0" borderId="8" xfId="0" applyFill="1" applyBorder="1"/>
    <xf numFmtId="0" fontId="0" fillId="0" borderId="32" xfId="0" applyFill="1" applyBorder="1"/>
    <xf numFmtId="0" fontId="0" fillId="0" borderId="28" xfId="0" applyFill="1" applyBorder="1"/>
    <xf numFmtId="0" fontId="0" fillId="0" borderId="9" xfId="0" applyFill="1" applyBorder="1"/>
    <xf numFmtId="0" fontId="0" fillId="0" borderId="18" xfId="0" applyFill="1" applyBorder="1"/>
    <xf numFmtId="0" fontId="39" fillId="0" borderId="14" xfId="0" applyFont="1" applyFill="1" applyBorder="1"/>
    <xf numFmtId="0" fontId="40" fillId="0" borderId="8" xfId="0" applyFont="1" applyFill="1" applyBorder="1"/>
    <xf numFmtId="0" fontId="45" fillId="0" borderId="15" xfId="0" applyFont="1" applyFill="1" applyBorder="1"/>
    <xf numFmtId="0" fontId="41" fillId="0" borderId="0" xfId="0" applyFont="1" applyFill="1" applyBorder="1"/>
    <xf numFmtId="0" fontId="41" fillId="0" borderId="15" xfId="0" applyFont="1" applyFill="1" applyBorder="1"/>
    <xf numFmtId="0" fontId="42" fillId="0" borderId="15" xfId="0" applyFont="1" applyFill="1" applyBorder="1"/>
    <xf numFmtId="0" fontId="42" fillId="0" borderId="0" xfId="0" applyFont="1" applyFill="1" applyBorder="1"/>
    <xf numFmtId="0" fontId="19" fillId="0" borderId="15" xfId="0" applyFont="1" applyFill="1" applyBorder="1"/>
    <xf numFmtId="0" fontId="46" fillId="0" borderId="15" xfId="0" applyFont="1" applyFill="1" applyBorder="1"/>
    <xf numFmtId="0" fontId="43" fillId="0" borderId="0" xfId="0" applyFont="1" applyFill="1" applyBorder="1"/>
    <xf numFmtId="0" fontId="40" fillId="0" borderId="0" xfId="0" applyFont="1" applyFill="1" applyBorder="1"/>
    <xf numFmtId="192" fontId="43" fillId="0" borderId="0" xfId="0" applyNumberFormat="1" applyFont="1" applyFill="1" applyBorder="1" applyAlignment="1">
      <alignment horizontal="center"/>
    </xf>
    <xf numFmtId="192" fontId="32" fillId="0" borderId="0" xfId="0" applyNumberFormat="1" applyFont="1" applyFill="1" applyBorder="1"/>
    <xf numFmtId="0" fontId="40" fillId="0" borderId="28" xfId="0" applyFont="1" applyFill="1" applyBorder="1"/>
    <xf numFmtId="0" fontId="47" fillId="0" borderId="15" xfId="0" applyFont="1" applyFill="1" applyBorder="1" applyAlignment="1">
      <alignment horizontal="left"/>
    </xf>
    <xf numFmtId="0" fontId="41" fillId="0" borderId="0" xfId="0" applyFont="1" applyFill="1" applyBorder="1" applyAlignment="1">
      <alignment horizontal="left"/>
    </xf>
    <xf numFmtId="0" fontId="44" fillId="0" borderId="0" xfId="0" applyFont="1" applyFill="1" applyBorder="1" applyAlignment="1">
      <alignment horizontal="center"/>
    </xf>
    <xf numFmtId="0" fontId="41" fillId="0" borderId="28" xfId="0" applyFont="1" applyFill="1" applyBorder="1"/>
    <xf numFmtId="0" fontId="17" fillId="0" borderId="15" xfId="0" applyFont="1" applyFill="1" applyBorder="1"/>
    <xf numFmtId="192" fontId="11" fillId="0" borderId="0" xfId="0" applyNumberFormat="1" applyFont="1" applyFill="1" applyBorder="1" applyAlignment="1">
      <alignment horizontal="center"/>
    </xf>
    <xf numFmtId="0" fontId="0" fillId="0" borderId="15" xfId="0" applyFill="1" applyBorder="1"/>
    <xf numFmtId="0" fontId="0" fillId="0" borderId="16" xfId="0" applyFill="1" applyBorder="1"/>
    <xf numFmtId="0" fontId="43" fillId="0" borderId="9" xfId="0" applyFont="1" applyFill="1" applyBorder="1"/>
    <xf numFmtId="0" fontId="46" fillId="0" borderId="9" xfId="0" applyFont="1" applyFill="1" applyBorder="1"/>
    <xf numFmtId="192" fontId="54" fillId="0" borderId="9" xfId="0" applyNumberFormat="1" applyFont="1" applyFill="1" applyBorder="1" applyAlignment="1">
      <alignment horizontal="center" shrinkToFit="1"/>
    </xf>
    <xf numFmtId="0" fontId="19" fillId="0" borderId="9" xfId="0" applyFont="1" applyFill="1" applyBorder="1"/>
    <xf numFmtId="0" fontId="43" fillId="0" borderId="18" xfId="0" applyFont="1" applyFill="1" applyBorder="1" applyAlignment="1">
      <alignment horizontal="left"/>
    </xf>
    <xf numFmtId="0" fontId="26" fillId="0" borderId="0" xfId="0" applyFont="1" applyFill="1"/>
    <xf numFmtId="49" fontId="28" fillId="0" borderId="0" xfId="0" applyNumberFormat="1" applyFont="1" applyFill="1"/>
    <xf numFmtId="0" fontId="58" fillId="0" borderId="0" xfId="0" applyFont="1" applyFill="1"/>
    <xf numFmtId="0" fontId="59" fillId="0" borderId="5" xfId="0" applyFont="1" applyFill="1" applyBorder="1" applyAlignment="1">
      <alignment horizontal="center" vertical="center" wrapText="1"/>
    </xf>
    <xf numFmtId="0" fontId="0" fillId="0" borderId="11" xfId="0" applyFill="1" applyBorder="1"/>
    <xf numFmtId="0" fontId="4" fillId="0" borderId="9" xfId="0" applyFont="1" applyFill="1" applyBorder="1"/>
    <xf numFmtId="0" fontId="70" fillId="0" borderId="15" xfId="0" applyFont="1" applyFill="1" applyBorder="1"/>
    <xf numFmtId="0" fontId="69" fillId="0" borderId="15" xfId="0" applyFont="1" applyFill="1" applyBorder="1"/>
    <xf numFmtId="192" fontId="4" fillId="0" borderId="0" xfId="0" applyNumberFormat="1" applyFont="1" applyFill="1" applyBorder="1"/>
    <xf numFmtId="0" fontId="71" fillId="0" borderId="0" xfId="0" applyFont="1" applyFill="1" applyBorder="1"/>
    <xf numFmtId="0" fontId="4" fillId="0" borderId="0" xfId="0" applyFont="1" applyFill="1" applyBorder="1"/>
    <xf numFmtId="0" fontId="71" fillId="0" borderId="28" xfId="0" applyFont="1" applyFill="1" applyBorder="1"/>
    <xf numFmtId="0" fontId="47" fillId="0" borderId="0" xfId="0" applyFont="1" applyFill="1" applyBorder="1"/>
    <xf numFmtId="0" fontId="47" fillId="0" borderId="28" xfId="0" applyFont="1" applyFill="1" applyBorder="1"/>
    <xf numFmtId="0" fontId="20" fillId="0" borderId="15" xfId="0" applyFont="1" applyFill="1" applyBorder="1"/>
    <xf numFmtId="0" fontId="26" fillId="0" borderId="28" xfId="0" applyFont="1" applyFill="1" applyBorder="1"/>
    <xf numFmtId="0" fontId="0" fillId="0" borderId="3" xfId="0" applyFill="1" applyBorder="1" applyAlignment="1">
      <alignment vertical="center"/>
    </xf>
    <xf numFmtId="0" fontId="28" fillId="0" borderId="3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19" fillId="0" borderId="20" xfId="0" applyFont="1" applyFill="1" applyBorder="1" applyAlignment="1">
      <alignment vertical="center" wrapText="1"/>
    </xf>
    <xf numFmtId="193" fontId="53" fillId="0" borderId="0" xfId="0" applyNumberFormat="1" applyFont="1" applyFill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14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192" fontId="3" fillId="0" borderId="8" xfId="0" applyNumberFormat="1" applyFont="1" applyFill="1" applyBorder="1"/>
    <xf numFmtId="0" fontId="48" fillId="0" borderId="0" xfId="0" applyFont="1" applyFill="1" applyBorder="1"/>
    <xf numFmtId="193" fontId="27" fillId="0" borderId="0" xfId="0" applyNumberFormat="1" applyFont="1" applyFill="1" applyBorder="1" applyAlignment="1">
      <alignment vertical="center"/>
    </xf>
    <xf numFmtId="193" fontId="53" fillId="0" borderId="0" xfId="0" applyNumberFormat="1" applyFont="1" applyFill="1" applyBorder="1" applyAlignment="1">
      <alignment vertical="center"/>
    </xf>
    <xf numFmtId="192" fontId="48" fillId="0" borderId="0" xfId="0" applyNumberFormat="1" applyFont="1" applyFill="1" applyBorder="1" applyAlignment="1">
      <alignment horizontal="center"/>
    </xf>
    <xf numFmtId="0" fontId="49" fillId="0" borderId="0" xfId="0" applyFont="1" applyFill="1" applyBorder="1"/>
    <xf numFmtId="192" fontId="49" fillId="0" borderId="0" xfId="0" applyNumberFormat="1" applyFont="1" applyFill="1" applyBorder="1" applyAlignment="1">
      <alignment horizontal="center"/>
    </xf>
    <xf numFmtId="192" fontId="3" fillId="0" borderId="0" xfId="0" applyNumberFormat="1" applyFont="1" applyFill="1" applyBorder="1"/>
    <xf numFmtId="192" fontId="27" fillId="0" borderId="0" xfId="0" applyNumberFormat="1" applyFont="1" applyFill="1" applyBorder="1"/>
    <xf numFmtId="49" fontId="55" fillId="0" borderId="0" xfId="0" applyNumberFormat="1" applyFont="1" applyFill="1"/>
    <xf numFmtId="0" fontId="0" fillId="0" borderId="2" xfId="0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/>
    </xf>
    <xf numFmtId="2" fontId="27" fillId="0" borderId="1" xfId="0" applyNumberFormat="1" applyFont="1" applyFill="1" applyBorder="1"/>
    <xf numFmtId="0" fontId="27" fillId="0" borderId="1" xfId="0" applyFont="1" applyFill="1" applyBorder="1" applyAlignment="1">
      <alignment horizontal="left"/>
    </xf>
    <xf numFmtId="0" fontId="27" fillId="0" borderId="0" xfId="0" applyFont="1" applyFill="1" applyAlignment="1">
      <alignment horizontal="left"/>
    </xf>
    <xf numFmtId="2" fontId="53" fillId="0" borderId="0" xfId="0" applyNumberFormat="1" applyFont="1" applyFill="1"/>
    <xf numFmtId="0" fontId="53" fillId="0" borderId="0" xfId="0" applyFont="1" applyFill="1"/>
    <xf numFmtId="0" fontId="0" fillId="0" borderId="11" xfId="0" applyFill="1" applyBorder="1" applyAlignment="1">
      <alignment horizontal="center" vertical="center"/>
    </xf>
    <xf numFmtId="0" fontId="53" fillId="0" borderId="0" xfId="0" applyFont="1" applyFill="1" applyAlignment="1">
      <alignment vertical="center"/>
    </xf>
    <xf numFmtId="0" fontId="27" fillId="0" borderId="0" xfId="0" applyFont="1" applyFill="1" applyBorder="1" applyAlignment="1">
      <alignment horizontal="center" vertical="center"/>
    </xf>
    <xf numFmtId="0" fontId="15" fillId="0" borderId="0" xfId="0" applyFont="1" applyFill="1"/>
    <xf numFmtId="0" fontId="30" fillId="0" borderId="0" xfId="0" applyFont="1" applyFill="1" applyAlignment="1">
      <alignment horizontal="center"/>
    </xf>
    <xf numFmtId="0" fontId="30" fillId="0" borderId="0" xfId="0" applyFont="1" applyFill="1" applyBorder="1" applyAlignment="1">
      <alignment horizontal="center" vertical="center"/>
    </xf>
    <xf numFmtId="192" fontId="30" fillId="0" borderId="0" xfId="0" applyNumberFormat="1" applyFont="1" applyFill="1" applyBorder="1" applyAlignment="1">
      <alignment horizontal="center" vertical="center"/>
    </xf>
    <xf numFmtId="0" fontId="42" fillId="0" borderId="26" xfId="0" applyFont="1" applyFill="1" applyBorder="1"/>
    <xf numFmtId="0" fontId="75" fillId="0" borderId="15" xfId="0" applyFont="1" applyFill="1" applyBorder="1" applyAlignment="1">
      <alignment horizontal="left"/>
    </xf>
    <xf numFmtId="0" fontId="48" fillId="0" borderId="26" xfId="0" applyFont="1" applyFill="1" applyBorder="1"/>
    <xf numFmtId="0" fontId="30" fillId="0" borderId="15" xfId="0" applyFont="1" applyFill="1" applyBorder="1"/>
    <xf numFmtId="0" fontId="45" fillId="0" borderId="0" xfId="0" applyFont="1" applyFill="1" applyBorder="1"/>
    <xf numFmtId="0" fontId="39" fillId="0" borderId="0" xfId="0" applyFont="1" applyFill="1" applyBorder="1"/>
    <xf numFmtId="0" fontId="1" fillId="0" borderId="0" xfId="0" applyNumberFormat="1" applyFont="1" applyFill="1"/>
    <xf numFmtId="0" fontId="0" fillId="0" borderId="13" xfId="0" applyFill="1" applyBorder="1"/>
    <xf numFmtId="0" fontId="22" fillId="0" borderId="12" xfId="0" applyFont="1" applyFill="1" applyBorder="1" applyAlignment="1">
      <alignment horizontal="center"/>
    </xf>
    <xf numFmtId="192" fontId="0" fillId="0" borderId="0" xfId="0" applyNumberFormat="1" applyFill="1"/>
    <xf numFmtId="192" fontId="56" fillId="0" borderId="0" xfId="0" applyNumberFormat="1" applyFont="1" applyFill="1" applyAlignment="1">
      <alignment horizontal="center"/>
    </xf>
    <xf numFmtId="0" fontId="57" fillId="0" borderId="0" xfId="0" applyFont="1" applyFill="1" applyAlignment="1">
      <alignment horizontal="center"/>
    </xf>
    <xf numFmtId="192" fontId="27" fillId="0" borderId="0" xfId="0" applyNumberFormat="1" applyFont="1" applyFill="1" applyAlignment="1">
      <alignment horizontal="center"/>
    </xf>
    <xf numFmtId="0" fontId="0" fillId="0" borderId="1" xfId="0" applyFill="1" applyBorder="1"/>
    <xf numFmtId="2" fontId="20" fillId="0" borderId="0" xfId="0" applyNumberFormat="1" applyFont="1" applyFill="1" applyBorder="1" applyAlignment="1">
      <alignment horizontal="left"/>
    </xf>
    <xf numFmtId="0" fontId="25" fillId="0" borderId="20" xfId="0" applyFont="1" applyFill="1" applyBorder="1" applyAlignment="1">
      <alignment wrapText="1"/>
    </xf>
    <xf numFmtId="194" fontId="53" fillId="0" borderId="13" xfId="0" applyNumberFormat="1" applyFont="1" applyFill="1" applyBorder="1" applyAlignment="1">
      <alignment horizontal="center"/>
    </xf>
    <xf numFmtId="0" fontId="19" fillId="0" borderId="20" xfId="0" applyFont="1" applyFill="1" applyBorder="1" applyAlignment="1">
      <alignment horizontal="center" wrapText="1"/>
    </xf>
    <xf numFmtId="194" fontId="15" fillId="0" borderId="13" xfId="0" applyNumberFormat="1" applyFont="1" applyFill="1" applyBorder="1" applyAlignment="1">
      <alignment horizontal="center"/>
    </xf>
    <xf numFmtId="0" fontId="22" fillId="0" borderId="20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wrapText="1"/>
    </xf>
    <xf numFmtId="2" fontId="18" fillId="0" borderId="0" xfId="0" applyNumberFormat="1" applyFont="1" applyFill="1" applyBorder="1" applyAlignment="1">
      <alignment vertical="center"/>
    </xf>
    <xf numFmtId="0" fontId="15" fillId="0" borderId="11" xfId="0" applyFont="1" applyFill="1" applyBorder="1" applyAlignment="1">
      <alignment horizontal="center"/>
    </xf>
    <xf numFmtId="1" fontId="22" fillId="0" borderId="0" xfId="0" applyNumberFormat="1" applyFont="1" applyFill="1" applyBorder="1" applyAlignment="1">
      <alignment horizontal="left"/>
    </xf>
    <xf numFmtId="0" fontId="22" fillId="0" borderId="20" xfId="0" applyFont="1" applyFill="1" applyBorder="1" applyAlignment="1">
      <alignment horizontal="center"/>
    </xf>
    <xf numFmtId="2" fontId="26" fillId="0" borderId="13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left"/>
    </xf>
    <xf numFmtId="0" fontId="18" fillId="0" borderId="0" xfId="0" applyFont="1" applyFill="1"/>
    <xf numFmtId="0" fontId="7" fillId="0" borderId="0" xfId="0" applyFont="1" applyFill="1"/>
    <xf numFmtId="0" fontId="18" fillId="0" borderId="0" xfId="0" applyFont="1" applyFill="1" applyBorder="1"/>
    <xf numFmtId="0" fontId="81" fillId="0" borderId="0" xfId="0" applyFont="1" applyFill="1" applyBorder="1" applyAlignment="1">
      <alignment horizontal="center" vertical="center"/>
    </xf>
    <xf numFmtId="0" fontId="81" fillId="0" borderId="2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vertical="center"/>
    </xf>
    <xf numFmtId="0" fontId="18" fillId="0" borderId="3" xfId="0" applyFont="1" applyFill="1" applyBorder="1" applyAlignment="1">
      <alignment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17" xfId="0" applyFont="1" applyFill="1" applyBorder="1"/>
    <xf numFmtId="0" fontId="7" fillId="0" borderId="1" xfId="0" applyFont="1" applyFill="1" applyBorder="1" applyAlignment="1">
      <alignment horizontal="left"/>
    </xf>
    <xf numFmtId="1" fontId="18" fillId="0" borderId="1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2" fontId="7" fillId="0" borderId="1" xfId="0" applyNumberFormat="1" applyFont="1" applyFill="1" applyBorder="1"/>
    <xf numFmtId="0" fontId="18" fillId="0" borderId="1" xfId="0" applyFont="1" applyFill="1" applyBorder="1" applyAlignment="1">
      <alignment horizontal="center"/>
    </xf>
    <xf numFmtId="0" fontId="18" fillId="0" borderId="33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left"/>
    </xf>
    <xf numFmtId="2" fontId="18" fillId="0" borderId="9" xfId="0" applyNumberFormat="1" applyFont="1" applyFill="1" applyBorder="1"/>
    <xf numFmtId="2" fontId="18" fillId="0" borderId="9" xfId="0" applyNumberFormat="1" applyFont="1" applyFill="1" applyBorder="1" applyAlignment="1">
      <alignment horizontal="center"/>
    </xf>
    <xf numFmtId="0" fontId="18" fillId="0" borderId="33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8" fillId="0" borderId="34" xfId="0" applyFont="1" applyFill="1" applyBorder="1"/>
    <xf numFmtId="0" fontId="0" fillId="0" borderId="12" xfId="0" applyFill="1" applyBorder="1" applyAlignment="1">
      <alignment horizontal="center"/>
    </xf>
    <xf numFmtId="2" fontId="18" fillId="0" borderId="0" xfId="0" applyNumberFormat="1" applyFont="1" applyFill="1" applyBorder="1" applyAlignment="1">
      <alignment horizontal="center"/>
    </xf>
    <xf numFmtId="0" fontId="31" fillId="0" borderId="20" xfId="0" applyFont="1" applyFill="1" applyBorder="1" applyAlignment="1">
      <alignment wrapText="1"/>
    </xf>
    <xf numFmtId="0" fontId="26" fillId="0" borderId="20" xfId="0" applyFont="1" applyFill="1" applyBorder="1"/>
    <xf numFmtId="2" fontId="80" fillId="0" borderId="0" xfId="0" applyNumberFormat="1" applyFont="1" applyFill="1" applyAlignment="1">
      <alignment horizontal="center"/>
    </xf>
    <xf numFmtId="2" fontId="14" fillId="0" borderId="0" xfId="0" applyNumberFormat="1" applyFont="1" applyFill="1" applyBorder="1" applyAlignment="1">
      <alignment horizontal="left"/>
    </xf>
    <xf numFmtId="2" fontId="15" fillId="0" borderId="12" xfId="0" applyNumberFormat="1" applyFont="1" applyFill="1" applyBorder="1" applyAlignment="1">
      <alignment horizontal="left" wrapText="1"/>
    </xf>
    <xf numFmtId="0" fontId="15" fillId="0" borderId="12" xfId="0" applyFont="1" applyFill="1" applyBorder="1" applyAlignment="1">
      <alignment horizontal="center"/>
    </xf>
    <xf numFmtId="0" fontId="15" fillId="0" borderId="12" xfId="0" applyFont="1" applyFill="1" applyBorder="1"/>
    <xf numFmtId="0" fontId="18" fillId="0" borderId="20" xfId="0" applyFont="1" applyFill="1" applyBorder="1" applyAlignment="1">
      <alignment horizontal="center" wrapText="1"/>
    </xf>
    <xf numFmtId="2" fontId="15" fillId="0" borderId="0" xfId="0" applyNumberFormat="1" applyFont="1" applyFill="1" applyBorder="1" applyAlignment="1">
      <alignment horizontal="left" wrapText="1"/>
    </xf>
    <xf numFmtId="2" fontId="15" fillId="0" borderId="12" xfId="0" applyNumberFormat="1" applyFont="1" applyFill="1" applyBorder="1" applyAlignment="1">
      <alignment horizontal="center"/>
    </xf>
    <xf numFmtId="0" fontId="15" fillId="0" borderId="31" xfId="0" applyFont="1" applyFill="1" applyBorder="1"/>
    <xf numFmtId="2" fontId="10" fillId="0" borderId="0" xfId="0" applyNumberFormat="1" applyFont="1" applyFill="1" applyBorder="1" applyAlignment="1">
      <alignment horizontal="left" wrapText="1"/>
    </xf>
    <xf numFmtId="0" fontId="26" fillId="0" borderId="20" xfId="0" applyFont="1" applyFill="1" applyBorder="1" applyAlignment="1">
      <alignment wrapText="1"/>
    </xf>
    <xf numFmtId="2" fontId="8" fillId="0" borderId="0" xfId="0" applyNumberFormat="1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30" xfId="0" applyFont="1" applyFill="1" applyBorder="1" applyAlignment="1">
      <alignment horizontal="center" vertical="center" wrapText="1"/>
    </xf>
    <xf numFmtId="0" fontId="5" fillId="0" borderId="0" xfId="0" applyFont="1"/>
    <xf numFmtId="14" fontId="0" fillId="0" borderId="20" xfId="0" applyNumberFormat="1" applyFill="1" applyBorder="1"/>
    <xf numFmtId="0" fontId="18" fillId="0" borderId="20" xfId="0" applyFont="1" applyFill="1" applyBorder="1" applyAlignment="1">
      <alignment vertical="center" wrapText="1"/>
    </xf>
    <xf numFmtId="0" fontId="19" fillId="0" borderId="12" xfId="0" applyFont="1" applyFill="1" applyBorder="1" applyAlignment="1">
      <alignment vertical="center"/>
    </xf>
    <xf numFmtId="0" fontId="19" fillId="0" borderId="31" xfId="0" applyFont="1" applyFill="1" applyBorder="1"/>
    <xf numFmtId="0" fontId="22" fillId="0" borderId="20" xfId="0" applyFont="1" applyFill="1" applyBorder="1" applyAlignment="1">
      <alignment shrinkToFit="1"/>
    </xf>
    <xf numFmtId="0" fontId="15" fillId="0" borderId="0" xfId="0" applyFont="1" applyFill="1" applyBorder="1" applyAlignment="1">
      <alignment horizontal="left"/>
    </xf>
    <xf numFmtId="0" fontId="5" fillId="0" borderId="20" xfId="0" applyFont="1" applyFill="1" applyBorder="1" applyAlignment="1">
      <alignment horizontal="center" wrapText="1"/>
    </xf>
    <xf numFmtId="2" fontId="18" fillId="0" borderId="0" xfId="0" applyNumberFormat="1" applyFont="1" applyFill="1" applyBorder="1"/>
    <xf numFmtId="2" fontId="15" fillId="0" borderId="12" xfId="0" applyNumberFormat="1" applyFont="1" applyFill="1" applyBorder="1"/>
    <xf numFmtId="0" fontId="0" fillId="0" borderId="31" xfId="0" applyFill="1" applyBorder="1" applyAlignment="1">
      <alignment horizontal="center" vertical="center" wrapText="1"/>
    </xf>
    <xf numFmtId="1" fontId="15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74" fillId="0" borderId="0" xfId="0" applyFont="1" applyFill="1" applyBorder="1"/>
    <xf numFmtId="2" fontId="15" fillId="0" borderId="13" xfId="0" applyNumberFormat="1" applyFont="1" applyFill="1" applyBorder="1" applyAlignment="1">
      <alignment horizontal="center"/>
    </xf>
    <xf numFmtId="0" fontId="8" fillId="0" borderId="20" xfId="0" applyFont="1" applyFill="1" applyBorder="1" applyAlignment="1">
      <alignment wrapText="1"/>
    </xf>
    <xf numFmtId="0" fontId="50" fillId="0" borderId="0" xfId="0" applyFont="1" applyFill="1" applyBorder="1" applyAlignment="1">
      <alignment horizontal="center" vertical="center"/>
    </xf>
    <xf numFmtId="49" fontId="19" fillId="0" borderId="0" xfId="0" applyNumberFormat="1" applyFont="1" applyFill="1"/>
    <xf numFmtId="0" fontId="50" fillId="0" borderId="0" xfId="0" applyFont="1" applyFill="1"/>
    <xf numFmtId="49" fontId="22" fillId="0" borderId="0" xfId="0" applyNumberFormat="1" applyFont="1" applyFill="1" applyAlignment="1">
      <alignment horizontal="right"/>
    </xf>
    <xf numFmtId="0" fontId="23" fillId="0" borderId="0" xfId="0" applyFont="1" applyFill="1"/>
    <xf numFmtId="0" fontId="24" fillId="0" borderId="0" xfId="0" applyFont="1" applyFill="1"/>
    <xf numFmtId="0" fontId="17" fillId="0" borderId="0" xfId="0" applyFont="1" applyFill="1"/>
    <xf numFmtId="0" fontId="13" fillId="0" borderId="0" xfId="0" applyFont="1" applyFill="1" applyBorder="1" applyAlignment="1">
      <alignment horizontal="center"/>
    </xf>
    <xf numFmtId="0" fontId="19" fillId="0" borderId="12" xfId="0" applyFont="1" applyFill="1" applyBorder="1" applyAlignment="1">
      <alignment horizontal="left"/>
    </xf>
    <xf numFmtId="1" fontId="22" fillId="2" borderId="0" xfId="0" applyNumberFormat="1" applyFont="1" applyFill="1" applyBorder="1" applyAlignment="1">
      <alignment horizontal="center"/>
    </xf>
    <xf numFmtId="1" fontId="22" fillId="2" borderId="0" xfId="0" applyNumberFormat="1" applyFont="1" applyFill="1" applyBorder="1" applyAlignment="1">
      <alignment horizontal="left"/>
    </xf>
    <xf numFmtId="1" fontId="58" fillId="2" borderId="0" xfId="0" applyNumberFormat="1" applyFont="1" applyFill="1" applyBorder="1" applyAlignment="1">
      <alignment horizontal="center"/>
    </xf>
    <xf numFmtId="1" fontId="83" fillId="2" borderId="0" xfId="0" applyNumberFormat="1" applyFont="1" applyFill="1" applyBorder="1" applyAlignment="1">
      <alignment horizontal="center"/>
    </xf>
    <xf numFmtId="1" fontId="58" fillId="0" borderId="0" xfId="0" applyNumberFormat="1" applyFont="1" applyAlignment="1">
      <alignment horizontal="center"/>
    </xf>
    <xf numFmtId="1" fontId="22" fillId="0" borderId="0" xfId="0" applyNumberFormat="1" applyFont="1" applyAlignment="1">
      <alignment horizontal="center"/>
    </xf>
    <xf numFmtId="1" fontId="0" fillId="0" borderId="0" xfId="0" applyNumberFormat="1"/>
    <xf numFmtId="1" fontId="0" fillId="0" borderId="0" xfId="0" applyNumberFormat="1" applyBorder="1"/>
    <xf numFmtId="0" fontId="3" fillId="0" borderId="0" xfId="0" applyFont="1" applyFill="1" applyBorder="1" applyAlignment="1">
      <alignment horizontal="center" vertical="center" wrapText="1"/>
    </xf>
    <xf numFmtId="1" fontId="58" fillId="0" borderId="0" xfId="0" applyNumberFormat="1" applyFont="1" applyBorder="1" applyAlignment="1">
      <alignment horizontal="center"/>
    </xf>
    <xf numFmtId="1" fontId="22" fillId="0" borderId="0" xfId="0" applyNumberFormat="1" applyFont="1" applyBorder="1" applyAlignment="1">
      <alignment horizontal="center"/>
    </xf>
    <xf numFmtId="1" fontId="80" fillId="0" borderId="0" xfId="0" applyNumberFormat="1" applyFont="1" applyAlignment="1">
      <alignment horizontal="center"/>
    </xf>
    <xf numFmtId="1" fontId="22" fillId="0" borderId="0" xfId="0" applyNumberFormat="1" applyFont="1" applyAlignment="1">
      <alignment horizontal="left"/>
    </xf>
    <xf numFmtId="1" fontId="5" fillId="0" borderId="0" xfId="0" applyNumberFormat="1" applyFont="1" applyBorder="1" applyAlignment="1">
      <alignment horizontal="center"/>
    </xf>
    <xf numFmtId="1" fontId="58" fillId="0" borderId="0" xfId="0" applyNumberFormat="1" applyFont="1" applyBorder="1" applyAlignment="1">
      <alignment horizontal="center" vertical="center"/>
    </xf>
    <xf numFmtId="0" fontId="58" fillId="0" borderId="0" xfId="0" applyFont="1" applyBorder="1" applyAlignment="1">
      <alignment horizontal="center"/>
    </xf>
    <xf numFmtId="0" fontId="0" fillId="0" borderId="9" xfId="0" applyBorder="1" applyAlignment="1">
      <alignment vertical="center"/>
    </xf>
    <xf numFmtId="0" fontId="27" fillId="0" borderId="0" xfId="0" applyFont="1" applyAlignment="1">
      <alignment vertical="center"/>
    </xf>
    <xf numFmtId="0" fontId="53" fillId="0" borderId="0" xfId="0" applyFont="1"/>
    <xf numFmtId="0" fontId="53" fillId="0" borderId="0" xfId="0" applyFont="1" applyAlignment="1">
      <alignment horizontal="center"/>
    </xf>
    <xf numFmtId="1" fontId="0" fillId="0" borderId="0" xfId="0" applyNumberFormat="1" applyFill="1" applyBorder="1"/>
    <xf numFmtId="0" fontId="22" fillId="0" borderId="20" xfId="0" applyFont="1" applyFill="1" applyBorder="1" applyAlignment="1">
      <alignment horizontal="center" wrapText="1"/>
    </xf>
    <xf numFmtId="49" fontId="0" fillId="0" borderId="0" xfId="0" applyNumberFormat="1" applyFill="1"/>
    <xf numFmtId="0" fontId="0" fillId="0" borderId="35" xfId="0" applyFill="1" applyBorder="1"/>
    <xf numFmtId="0" fontId="3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center" wrapText="1"/>
    </xf>
    <xf numFmtId="1" fontId="19" fillId="0" borderId="11" xfId="0" applyNumberFormat="1" applyFont="1" applyFill="1" applyBorder="1" applyAlignment="1">
      <alignment horizontal="center"/>
    </xf>
    <xf numFmtId="1" fontId="19" fillId="0" borderId="12" xfId="0" applyNumberFormat="1" applyFont="1" applyFill="1" applyBorder="1" applyAlignment="1">
      <alignment horizontal="center"/>
    </xf>
    <xf numFmtId="193" fontId="58" fillId="0" borderId="0" xfId="0" applyNumberFormat="1" applyFont="1" applyFill="1" applyBorder="1" applyAlignment="1">
      <alignment horizontal="center"/>
    </xf>
    <xf numFmtId="0" fontId="8" fillId="0" borderId="20" xfId="0" applyFont="1" applyFill="1" applyBorder="1"/>
    <xf numFmtId="0" fontId="22" fillId="0" borderId="0" xfId="0" applyFont="1" applyAlignment="1">
      <alignment horizontal="left"/>
    </xf>
    <xf numFmtId="2" fontId="76" fillId="0" borderId="8" xfId="0" applyNumberFormat="1" applyFont="1" applyFill="1" applyBorder="1"/>
    <xf numFmtId="1" fontId="28" fillId="0" borderId="8" xfId="0" applyNumberFormat="1" applyFont="1" applyFill="1" applyBorder="1" applyAlignment="1">
      <alignment horizontal="center"/>
    </xf>
    <xf numFmtId="2" fontId="24" fillId="0" borderId="8" xfId="0" applyNumberFormat="1" applyFont="1" applyFill="1" applyBorder="1" applyAlignment="1">
      <alignment horizontal="center"/>
    </xf>
    <xf numFmtId="2" fontId="24" fillId="0" borderId="36" xfId="0" applyNumberFormat="1" applyFont="1" applyFill="1" applyBorder="1" applyAlignment="1">
      <alignment horizontal="center"/>
    </xf>
    <xf numFmtId="2" fontId="24" fillId="0" borderId="37" xfId="0" applyNumberFormat="1" applyFont="1" applyFill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3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38" xfId="0" applyBorder="1"/>
    <xf numFmtId="0" fontId="0" fillId="0" borderId="39" xfId="0" applyBorder="1"/>
    <xf numFmtId="0" fontId="20" fillId="0" borderId="15" xfId="0" applyFont="1" applyFill="1" applyBorder="1" applyAlignment="1">
      <alignment horizontal="center"/>
    </xf>
    <xf numFmtId="0" fontId="0" fillId="0" borderId="39" xfId="0" applyFill="1" applyBorder="1"/>
    <xf numFmtId="0" fontId="19" fillId="0" borderId="39" xfId="0" applyFont="1" applyFill="1" applyBorder="1"/>
    <xf numFmtId="0" fontId="17" fillId="0" borderId="0" xfId="0" applyFont="1" applyBorder="1"/>
    <xf numFmtId="0" fontId="19" fillId="0" borderId="0" xfId="0" applyFont="1" applyBorder="1" applyAlignment="1">
      <alignment horizontal="center"/>
    </xf>
    <xf numFmtId="0" fontId="19" fillId="0" borderId="15" xfId="0" applyFont="1" applyFill="1" applyBorder="1" applyAlignment="1">
      <alignment horizontal="center"/>
    </xf>
    <xf numFmtId="0" fontId="79" fillId="0" borderId="39" xfId="0" applyFont="1" applyFill="1" applyBorder="1"/>
    <xf numFmtId="0" fontId="22" fillId="0" borderId="0" xfId="0" applyFont="1" applyBorder="1" applyAlignment="1">
      <alignment horizontal="left"/>
    </xf>
    <xf numFmtId="0" fontId="0" fillId="0" borderId="0" xfId="0" applyBorder="1" applyAlignment="1">
      <alignment horizontal="right"/>
    </xf>
    <xf numFmtId="192" fontId="0" fillId="0" borderId="0" xfId="0" applyNumberFormat="1" applyBorder="1"/>
    <xf numFmtId="1" fontId="19" fillId="0" borderId="8" xfId="0" applyNumberFormat="1" applyFont="1" applyFill="1" applyBorder="1" applyAlignment="1">
      <alignment horizontal="center"/>
    </xf>
    <xf numFmtId="2" fontId="78" fillId="0" borderId="8" xfId="0" applyNumberFormat="1" applyFont="1" applyFill="1" applyBorder="1" applyAlignment="1">
      <alignment horizontal="center"/>
    </xf>
    <xf numFmtId="2" fontId="19" fillId="0" borderId="8" xfId="0" applyNumberFormat="1" applyFont="1" applyFill="1" applyBorder="1" applyAlignment="1">
      <alignment horizontal="center"/>
    </xf>
    <xf numFmtId="2" fontId="19" fillId="0" borderId="36" xfId="0" applyNumberFormat="1" applyFont="1" applyFill="1" applyBorder="1" applyAlignment="1">
      <alignment horizontal="center"/>
    </xf>
    <xf numFmtId="2" fontId="19" fillId="0" borderId="37" xfId="0" applyNumberFormat="1" applyFont="1" applyFill="1" applyBorder="1" applyAlignment="1">
      <alignment horizontal="center"/>
    </xf>
    <xf numFmtId="0" fontId="0" fillId="0" borderId="37" xfId="0" applyBorder="1" applyAlignment="1">
      <alignment horizontal="center" vertical="center"/>
    </xf>
    <xf numFmtId="0" fontId="32" fillId="0" borderId="33" xfId="0" applyFont="1" applyFill="1" applyBorder="1" applyAlignment="1">
      <alignment horizontal="center"/>
    </xf>
    <xf numFmtId="0" fontId="0" fillId="0" borderId="40" xfId="0" applyFill="1" applyBorder="1"/>
    <xf numFmtId="0" fontId="28" fillId="0" borderId="9" xfId="0" applyFont="1" applyBorder="1"/>
    <xf numFmtId="0" fontId="22" fillId="0" borderId="9" xfId="0" applyFont="1" applyBorder="1" applyAlignment="1">
      <alignment horizontal="left"/>
    </xf>
    <xf numFmtId="0" fontId="0" fillId="0" borderId="9" xfId="0" applyBorder="1" applyAlignment="1">
      <alignment horizontal="right"/>
    </xf>
    <xf numFmtId="192" fontId="0" fillId="0" borderId="9" xfId="0" applyNumberFormat="1" applyBorder="1"/>
    <xf numFmtId="0" fontId="28" fillId="0" borderId="0" xfId="0" applyFont="1" applyBorder="1" applyAlignment="1">
      <alignment horizontal="center"/>
    </xf>
    <xf numFmtId="0" fontId="32" fillId="0" borderId="37" xfId="0" applyFont="1" applyFill="1" applyBorder="1" applyAlignment="1">
      <alignment horizontal="center"/>
    </xf>
    <xf numFmtId="0" fontId="0" fillId="0" borderId="38" xfId="0" applyFill="1" applyBorder="1"/>
    <xf numFmtId="0" fontId="79" fillId="0" borderId="40" xfId="0" applyFont="1" applyFill="1" applyBorder="1"/>
    <xf numFmtId="193" fontId="17" fillId="0" borderId="1" xfId="0" applyNumberFormat="1" applyFont="1" applyFill="1" applyBorder="1" applyAlignment="1">
      <alignment horizontal="center"/>
    </xf>
    <xf numFmtId="0" fontId="32" fillId="0" borderId="39" xfId="0" applyFont="1" applyFill="1" applyBorder="1" applyAlignment="1">
      <alignment horizontal="center"/>
    </xf>
    <xf numFmtId="0" fontId="32" fillId="0" borderId="40" xfId="0" applyFont="1" applyFill="1" applyBorder="1" applyAlignment="1">
      <alignment horizontal="center"/>
    </xf>
    <xf numFmtId="193" fontId="17" fillId="0" borderId="33" xfId="0" applyNumberFormat="1" applyFont="1" applyFill="1" applyBorder="1" applyAlignment="1">
      <alignment horizontal="center"/>
    </xf>
    <xf numFmtId="2" fontId="20" fillId="0" borderId="8" xfId="0" applyNumberFormat="1" applyFont="1" applyFill="1" applyBorder="1"/>
    <xf numFmtId="0" fontId="17" fillId="0" borderId="15" xfId="0" applyFont="1" applyFill="1" applyBorder="1" applyAlignment="1">
      <alignment horizontal="center"/>
    </xf>
    <xf numFmtId="0" fontId="46" fillId="0" borderId="15" xfId="0" applyFont="1" applyFill="1" applyBorder="1" applyAlignment="1">
      <alignment horizontal="center"/>
    </xf>
    <xf numFmtId="193" fontId="17" fillId="0" borderId="0" xfId="0" applyNumberFormat="1" applyFont="1" applyFill="1" applyBorder="1" applyAlignment="1">
      <alignment horizontal="center"/>
    </xf>
    <xf numFmtId="0" fontId="22" fillId="0" borderId="8" xfId="0" applyFont="1" applyFill="1" applyBorder="1" applyAlignment="1">
      <alignment horizontal="left"/>
    </xf>
    <xf numFmtId="0" fontId="28" fillId="0" borderId="8" xfId="0" applyFont="1" applyFill="1" applyBorder="1"/>
    <xf numFmtId="192" fontId="0" fillId="0" borderId="8" xfId="0" applyNumberFormat="1" applyFill="1" applyBorder="1"/>
    <xf numFmtId="0" fontId="79" fillId="0" borderId="38" xfId="0" applyFont="1" applyFill="1" applyBorder="1"/>
    <xf numFmtId="0" fontId="19" fillId="0" borderId="16" xfId="0" applyFont="1" applyFill="1" applyBorder="1" applyAlignment="1">
      <alignment horizontal="center"/>
    </xf>
    <xf numFmtId="0" fontId="79" fillId="0" borderId="8" xfId="0" applyFont="1" applyFill="1" applyBorder="1" applyAlignment="1">
      <alignment horizontal="center"/>
    </xf>
    <xf numFmtId="2" fontId="79" fillId="0" borderId="8" xfId="0" applyNumberFormat="1" applyFont="1" applyFill="1" applyBorder="1" applyAlignment="1">
      <alignment horizontal="center"/>
    </xf>
    <xf numFmtId="0" fontId="32" fillId="0" borderId="8" xfId="0" applyFont="1" applyFill="1" applyBorder="1" applyAlignment="1">
      <alignment horizontal="center"/>
    </xf>
    <xf numFmtId="0" fontId="17" fillId="0" borderId="8" xfId="0" applyFont="1" applyFill="1" applyBorder="1" applyAlignment="1">
      <alignment horizontal="center"/>
    </xf>
    <xf numFmtId="0" fontId="58" fillId="0" borderId="8" xfId="0" applyFont="1" applyFill="1" applyBorder="1" applyAlignment="1">
      <alignment horizontal="center"/>
    </xf>
    <xf numFmtId="0" fontId="0" fillId="0" borderId="33" xfId="0" applyBorder="1"/>
    <xf numFmtId="2" fontId="23" fillId="0" borderId="9" xfId="0" applyNumberFormat="1" applyFont="1" applyFill="1" applyBorder="1" applyAlignment="1">
      <alignment horizontal="center"/>
    </xf>
    <xf numFmtId="192" fontId="23" fillId="0" borderId="41" xfId="0" applyNumberFormat="1" applyFont="1" applyFill="1" applyBorder="1" applyAlignment="1">
      <alignment horizontal="center"/>
    </xf>
    <xf numFmtId="0" fontId="20" fillId="0" borderId="8" xfId="0" applyFont="1" applyBorder="1"/>
    <xf numFmtId="0" fontId="77" fillId="0" borderId="14" xfId="0" applyFont="1" applyFill="1" applyBorder="1" applyAlignment="1">
      <alignment horizontal="center"/>
    </xf>
    <xf numFmtId="0" fontId="42" fillId="0" borderId="15" xfId="0" applyFont="1" applyFill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22" fillId="0" borderId="9" xfId="0" applyFont="1" applyFill="1" applyBorder="1"/>
    <xf numFmtId="0" fontId="0" fillId="0" borderId="9" xfId="0" applyFill="1" applyBorder="1" applyAlignment="1">
      <alignment horizontal="center"/>
    </xf>
    <xf numFmtId="0" fontId="18" fillId="0" borderId="20" xfId="0" applyFont="1" applyFill="1" applyBorder="1" applyAlignment="1">
      <alignment wrapText="1"/>
    </xf>
    <xf numFmtId="0" fontId="28" fillId="0" borderId="0" xfId="0" applyFont="1" applyFill="1" applyBorder="1"/>
    <xf numFmtId="0" fontId="26" fillId="0" borderId="39" xfId="0" applyFont="1" applyFill="1" applyBorder="1" applyAlignment="1">
      <alignment vertical="center" wrapText="1"/>
    </xf>
    <xf numFmtId="0" fontId="26" fillId="0" borderId="40" xfId="0" applyFont="1" applyFill="1" applyBorder="1" applyAlignment="1">
      <alignment vertical="center" wrapText="1"/>
    </xf>
    <xf numFmtId="0" fontId="22" fillId="0" borderId="9" xfId="0" applyFont="1" applyFill="1" applyBorder="1" applyAlignment="1">
      <alignment horizontal="center"/>
    </xf>
    <xf numFmtId="0" fontId="77" fillId="0" borderId="16" xfId="0" applyFont="1" applyFill="1" applyBorder="1" applyAlignment="1">
      <alignment horizontal="center"/>
    </xf>
    <xf numFmtId="193" fontId="17" fillId="0" borderId="9" xfId="0" applyNumberFormat="1" applyFont="1" applyFill="1" applyBorder="1" applyAlignment="1">
      <alignment horizontal="center"/>
    </xf>
    <xf numFmtId="0" fontId="0" fillId="0" borderId="42" xfId="0" applyFill="1" applyBorder="1"/>
    <xf numFmtId="0" fontId="0" fillId="0" borderId="34" xfId="0" applyFill="1" applyBorder="1"/>
    <xf numFmtId="0" fontId="0" fillId="0" borderId="34" xfId="0" applyBorder="1"/>
    <xf numFmtId="1" fontId="26" fillId="0" borderId="0" xfId="0" applyNumberFormat="1" applyFont="1" applyFill="1" applyBorder="1" applyAlignment="1">
      <alignment horizontal="center"/>
    </xf>
    <xf numFmtId="0" fontId="0" fillId="3" borderId="0" xfId="0" applyFill="1"/>
    <xf numFmtId="0" fontId="0" fillId="0" borderId="20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/>
    </xf>
    <xf numFmtId="2" fontId="19" fillId="0" borderId="31" xfId="0" applyNumberFormat="1" applyFont="1" applyFill="1" applyBorder="1" applyAlignment="1">
      <alignment horizontal="center" vertical="center"/>
    </xf>
    <xf numFmtId="2" fontId="19" fillId="0" borderId="3" xfId="0" applyNumberFormat="1" applyFont="1" applyFill="1" applyBorder="1" applyAlignment="1">
      <alignment vertical="center"/>
    </xf>
    <xf numFmtId="0" fontId="0" fillId="0" borderId="20" xfId="0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left"/>
    </xf>
    <xf numFmtId="0" fontId="17" fillId="0" borderId="8" xfId="0" applyFont="1" applyFill="1" applyBorder="1"/>
    <xf numFmtId="0" fontId="28" fillId="0" borderId="43" xfId="0" applyFont="1" applyBorder="1"/>
    <xf numFmtId="0" fontId="22" fillId="0" borderId="43" xfId="0" applyFont="1" applyBorder="1" applyAlignment="1">
      <alignment horizontal="left"/>
    </xf>
    <xf numFmtId="0" fontId="0" fillId="0" borderId="43" xfId="0" applyBorder="1"/>
    <xf numFmtId="0" fontId="0" fillId="0" borderId="43" xfId="0" applyBorder="1" applyAlignment="1">
      <alignment horizontal="right"/>
    </xf>
    <xf numFmtId="193" fontId="22" fillId="0" borderId="43" xfId="0" applyNumberFormat="1" applyFont="1" applyBorder="1"/>
    <xf numFmtId="192" fontId="0" fillId="0" borderId="43" xfId="0" applyNumberFormat="1" applyBorder="1"/>
    <xf numFmtId="0" fontId="0" fillId="0" borderId="36" xfId="0" applyFill="1" applyBorder="1" applyAlignment="1">
      <alignment horizontal="right"/>
    </xf>
    <xf numFmtId="0" fontId="28" fillId="0" borderId="13" xfId="0" applyFont="1" applyBorder="1"/>
    <xf numFmtId="0" fontId="0" fillId="0" borderId="41" xfId="0" applyBorder="1" applyAlignment="1">
      <alignment horizontal="right"/>
    </xf>
    <xf numFmtId="193" fontId="22" fillId="0" borderId="37" xfId="0" applyNumberFormat="1" applyFont="1" applyFill="1" applyBorder="1"/>
    <xf numFmtId="193" fontId="17" fillId="0" borderId="43" xfId="0" applyNumberFormat="1" applyFont="1" applyFill="1" applyBorder="1" applyAlignment="1">
      <alignment horizontal="center"/>
    </xf>
    <xf numFmtId="0" fontId="32" fillId="0" borderId="2" xfId="0" applyFont="1" applyFill="1" applyBorder="1" applyAlignment="1">
      <alignment horizontal="center"/>
    </xf>
    <xf numFmtId="2" fontId="58" fillId="0" borderId="0" xfId="0" applyNumberFormat="1" applyFont="1" applyFill="1" applyBorder="1" applyAlignment="1">
      <alignment horizontal="center"/>
    </xf>
    <xf numFmtId="1" fontId="15" fillId="0" borderId="1" xfId="0" applyNumberFormat="1" applyFont="1" applyFill="1" applyBorder="1" applyAlignment="1">
      <alignment horizontal="center"/>
    </xf>
    <xf numFmtId="0" fontId="22" fillId="0" borderId="11" xfId="0" applyFont="1" applyFill="1" applyBorder="1" applyAlignment="1">
      <alignment horizontal="center"/>
    </xf>
    <xf numFmtId="1" fontId="22" fillId="0" borderId="3" xfId="0" applyNumberFormat="1" applyFont="1" applyFill="1" applyBorder="1" applyAlignment="1">
      <alignment horizontal="center"/>
    </xf>
    <xf numFmtId="0" fontId="58" fillId="0" borderId="3" xfId="0" applyFont="1" applyFill="1" applyBorder="1" applyAlignment="1">
      <alignment horizontal="center"/>
    </xf>
    <xf numFmtId="0" fontId="17" fillId="0" borderId="20" xfId="0" applyFont="1" applyFill="1" applyBorder="1" applyAlignment="1">
      <alignment horizontal="center"/>
    </xf>
    <xf numFmtId="0" fontId="26" fillId="0" borderId="20" xfId="0" applyFont="1" applyFill="1" applyBorder="1" applyAlignment="1">
      <alignment horizontal="center"/>
    </xf>
    <xf numFmtId="0" fontId="58" fillId="0" borderId="9" xfId="0" applyFont="1" applyFill="1" applyBorder="1"/>
    <xf numFmtId="0" fontId="58" fillId="0" borderId="9" xfId="0" applyFont="1" applyFill="1" applyBorder="1" applyAlignment="1">
      <alignment horizontal="center"/>
    </xf>
    <xf numFmtId="0" fontId="17" fillId="0" borderId="34" xfId="0" applyFont="1" applyFill="1" applyBorder="1" applyAlignment="1">
      <alignment horizontal="center"/>
    </xf>
    <xf numFmtId="192" fontId="45" fillId="0" borderId="9" xfId="0" applyNumberFormat="1" applyFont="1" applyFill="1" applyBorder="1" applyAlignment="1">
      <alignment horizontal="center" shrinkToFit="1"/>
    </xf>
    <xf numFmtId="0" fontId="46" fillId="0" borderId="18" xfId="0" applyFont="1" applyFill="1" applyBorder="1"/>
    <xf numFmtId="0" fontId="32" fillId="0" borderId="20" xfId="0" applyFont="1" applyFill="1" applyBorder="1" applyAlignment="1">
      <alignment horizontal="center"/>
    </xf>
    <xf numFmtId="0" fontId="32" fillId="0" borderId="31" xfId="0" applyFont="1" applyFill="1" applyBorder="1" applyAlignment="1">
      <alignment horizontal="center"/>
    </xf>
    <xf numFmtId="1" fontId="18" fillId="0" borderId="0" xfId="0" applyNumberFormat="1" applyFont="1" applyFill="1" applyBorder="1" applyAlignment="1">
      <alignment horizontal="center"/>
    </xf>
    <xf numFmtId="2" fontId="8" fillId="0" borderId="0" xfId="0" applyNumberFormat="1" applyFont="1" applyFill="1" applyBorder="1" applyAlignment="1">
      <alignment horizontal="center"/>
    </xf>
    <xf numFmtId="1" fontId="15" fillId="0" borderId="2" xfId="0" applyNumberFormat="1" applyFont="1" applyFill="1" applyBorder="1" applyAlignment="1">
      <alignment horizontal="center"/>
    </xf>
    <xf numFmtId="0" fontId="19" fillId="0" borderId="0" xfId="0" applyFont="1" applyFill="1" applyAlignment="1">
      <alignment horizontal="center" vertical="center"/>
    </xf>
    <xf numFmtId="2" fontId="7" fillId="0" borderId="0" xfId="0" applyNumberFormat="1" applyFont="1" applyFill="1" applyBorder="1"/>
    <xf numFmtId="2" fontId="22" fillId="0" borderId="0" xfId="0" applyNumberFormat="1" applyFont="1" applyFill="1" applyBorder="1" applyAlignment="1">
      <alignment vertical="center"/>
    </xf>
    <xf numFmtId="1" fontId="18" fillId="0" borderId="13" xfId="0" applyNumberFormat="1" applyFont="1" applyFill="1" applyBorder="1" applyAlignment="1">
      <alignment horizontal="center"/>
    </xf>
    <xf numFmtId="0" fontId="8" fillId="0" borderId="20" xfId="0" applyFont="1" applyFill="1" applyBorder="1" applyAlignment="1">
      <alignment horizontal="left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13" xfId="0" applyFont="1" applyFill="1" applyBorder="1"/>
    <xf numFmtId="0" fontId="18" fillId="0" borderId="4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2" fontId="15" fillId="0" borderId="0" xfId="0" applyNumberFormat="1" applyFont="1" applyFill="1" applyBorder="1" applyAlignment="1">
      <alignment vertical="center"/>
    </xf>
    <xf numFmtId="0" fontId="19" fillId="0" borderId="20" xfId="0" applyFont="1" applyFill="1" applyBorder="1" applyAlignment="1">
      <alignment shrinkToFit="1"/>
    </xf>
    <xf numFmtId="1" fontId="15" fillId="0" borderId="0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2" fontId="26" fillId="0" borderId="0" xfId="0" applyNumberFormat="1" applyFont="1" applyFill="1" applyBorder="1" applyAlignment="1">
      <alignment horizontal="left" vertical="center"/>
    </xf>
    <xf numFmtId="2" fontId="15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32" fillId="0" borderId="1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vertical="center" wrapText="1"/>
    </xf>
    <xf numFmtId="0" fontId="22" fillId="0" borderId="0" xfId="0" applyFont="1" applyFill="1" applyAlignment="1">
      <alignment horizontal="center" vertical="top"/>
    </xf>
    <xf numFmtId="2" fontId="22" fillId="0" borderId="0" xfId="0" applyNumberFormat="1" applyFont="1" applyFill="1" applyAlignment="1">
      <alignment horizontal="center" vertical="top"/>
    </xf>
    <xf numFmtId="2" fontId="22" fillId="0" borderId="0" xfId="0" applyNumberFormat="1" applyFont="1" applyFill="1" applyBorder="1" applyAlignment="1">
      <alignment horizontal="center"/>
    </xf>
    <xf numFmtId="192" fontId="22" fillId="0" borderId="0" xfId="0" applyNumberFormat="1" applyFont="1" applyFill="1"/>
    <xf numFmtId="192" fontId="50" fillId="0" borderId="0" xfId="0" applyNumberFormat="1" applyFont="1" applyFill="1" applyBorder="1" applyAlignment="1">
      <alignment horizontal="center"/>
    </xf>
    <xf numFmtId="192" fontId="19" fillId="0" borderId="0" xfId="0" applyNumberFormat="1" applyFont="1" applyFill="1"/>
    <xf numFmtId="192" fontId="26" fillId="0" borderId="0" xfId="0" applyNumberFormat="1" applyFont="1" applyFill="1" applyBorder="1"/>
    <xf numFmtId="192" fontId="3" fillId="0" borderId="6" xfId="0" applyNumberFormat="1" applyFont="1" applyFill="1" applyBorder="1" applyAlignment="1">
      <alignment horizontal="center" vertical="center" wrapText="1"/>
    </xf>
    <xf numFmtId="192" fontId="3" fillId="0" borderId="3" xfId="0" applyNumberFormat="1" applyFont="1" applyFill="1" applyBorder="1" applyAlignment="1">
      <alignment horizontal="center"/>
    </xf>
    <xf numFmtId="192" fontId="32" fillId="0" borderId="13" xfId="0" applyNumberFormat="1" applyFont="1" applyFill="1" applyBorder="1" applyAlignment="1">
      <alignment horizontal="center"/>
    </xf>
    <xf numFmtId="192" fontId="26" fillId="0" borderId="13" xfId="0" applyNumberFormat="1" applyFont="1" applyFill="1" applyBorder="1" applyAlignment="1">
      <alignment horizontal="center"/>
    </xf>
    <xf numFmtId="192" fontId="32" fillId="0" borderId="13" xfId="0" applyNumberFormat="1" applyFont="1" applyFill="1" applyBorder="1" applyAlignment="1">
      <alignment horizontal="center" vertical="center"/>
    </xf>
    <xf numFmtId="192" fontId="0" fillId="0" borderId="12" xfId="0" applyNumberFormat="1" applyFill="1" applyBorder="1" applyAlignment="1">
      <alignment horizontal="center"/>
    </xf>
    <xf numFmtId="192" fontId="15" fillId="0" borderId="12" xfId="0" applyNumberFormat="1" applyFont="1" applyFill="1" applyBorder="1" applyAlignment="1">
      <alignment horizontal="center"/>
    </xf>
    <xf numFmtId="192" fontId="32" fillId="0" borderId="0" xfId="0" applyNumberFormat="1" applyFont="1" applyFill="1" applyBorder="1" applyAlignment="1">
      <alignment horizontal="center"/>
    </xf>
    <xf numFmtId="192" fontId="32" fillId="0" borderId="4" xfId="0" applyNumberFormat="1" applyFont="1" applyFill="1" applyBorder="1" applyAlignment="1">
      <alignment horizontal="center"/>
    </xf>
    <xf numFmtId="192" fontId="58" fillId="0" borderId="0" xfId="0" applyNumberFormat="1" applyFont="1" applyFill="1" applyBorder="1" applyAlignment="1">
      <alignment horizontal="center"/>
    </xf>
    <xf numFmtId="192" fontId="0" fillId="0" borderId="0" xfId="0" applyNumberFormat="1" applyFill="1" applyAlignment="1">
      <alignment horizontal="center"/>
    </xf>
    <xf numFmtId="192" fontId="0" fillId="0" borderId="0" xfId="0" applyNumberFormat="1" applyFill="1" applyBorder="1"/>
    <xf numFmtId="192" fontId="0" fillId="0" borderId="4" xfId="0" applyNumberFormat="1" applyFill="1" applyBorder="1" applyAlignment="1">
      <alignment horizontal="center"/>
    </xf>
    <xf numFmtId="192" fontId="15" fillId="0" borderId="0" xfId="0" applyNumberFormat="1" applyFont="1" applyFill="1" applyBorder="1" applyAlignment="1">
      <alignment horizontal="center"/>
    </xf>
    <xf numFmtId="192" fontId="0" fillId="0" borderId="3" xfId="0" applyNumberFormat="1" applyFill="1" applyBorder="1"/>
    <xf numFmtId="192" fontId="17" fillId="0" borderId="0" xfId="0" applyNumberFormat="1" applyFont="1" applyFill="1" applyBorder="1" applyAlignment="1">
      <alignment horizontal="center"/>
    </xf>
    <xf numFmtId="192" fontId="0" fillId="0" borderId="9" xfId="0" applyNumberFormat="1" applyFill="1" applyBorder="1"/>
    <xf numFmtId="192" fontId="13" fillId="0" borderId="0" xfId="0" applyNumberFormat="1" applyFont="1" applyFill="1" applyAlignment="1">
      <alignment horizontal="center" vertical="center"/>
    </xf>
    <xf numFmtId="192" fontId="3" fillId="0" borderId="4" xfId="0" applyNumberFormat="1" applyFont="1" applyFill="1" applyBorder="1" applyAlignment="1">
      <alignment horizontal="center"/>
    </xf>
    <xf numFmtId="192" fontId="0" fillId="0" borderId="19" xfId="0" applyNumberFormat="1" applyFill="1" applyBorder="1" applyAlignment="1">
      <alignment horizontal="center"/>
    </xf>
    <xf numFmtId="192" fontId="19" fillId="0" borderId="0" xfId="0" applyNumberFormat="1" applyFont="1" applyFill="1" applyBorder="1"/>
    <xf numFmtId="192" fontId="3" fillId="0" borderId="5" xfId="0" applyNumberFormat="1" applyFont="1" applyFill="1" applyBorder="1" applyAlignment="1">
      <alignment horizontal="center" vertical="center" wrapText="1"/>
    </xf>
    <xf numFmtId="192" fontId="59" fillId="0" borderId="0" xfId="0" applyNumberFormat="1" applyFont="1" applyFill="1" applyBorder="1" applyAlignment="1">
      <alignment horizontal="center"/>
    </xf>
    <xf numFmtId="192" fontId="58" fillId="0" borderId="12" xfId="0" applyNumberFormat="1" applyFont="1" applyFill="1" applyBorder="1" applyAlignment="1">
      <alignment horizontal="center"/>
    </xf>
    <xf numFmtId="192" fontId="58" fillId="0" borderId="3" xfId="0" applyNumberFormat="1" applyFont="1" applyFill="1" applyBorder="1" applyAlignment="1">
      <alignment horizontal="center"/>
    </xf>
    <xf numFmtId="192" fontId="0" fillId="0" borderId="4" xfId="0" applyNumberFormat="1" applyFill="1" applyBorder="1"/>
    <xf numFmtId="192" fontId="22" fillId="0" borderId="0" xfId="0" applyNumberFormat="1" applyFont="1" applyFill="1" applyBorder="1" applyAlignment="1">
      <alignment horizontal="center"/>
    </xf>
    <xf numFmtId="192" fontId="22" fillId="0" borderId="0" xfId="0" applyNumberFormat="1" applyFont="1" applyFill="1" applyBorder="1" applyAlignment="1">
      <alignment horizontal="center" vertical="center"/>
    </xf>
    <xf numFmtId="192" fontId="26" fillId="0" borderId="0" xfId="0" applyNumberFormat="1" applyFont="1" applyFill="1" applyBorder="1" applyAlignment="1">
      <alignment horizontal="center" vertical="center"/>
    </xf>
    <xf numFmtId="192" fontId="22" fillId="0" borderId="9" xfId="0" applyNumberFormat="1" applyFont="1" applyFill="1" applyBorder="1" applyAlignment="1">
      <alignment horizontal="center"/>
    </xf>
    <xf numFmtId="192" fontId="13" fillId="0" borderId="0" xfId="0" applyNumberFormat="1" applyFont="1" applyFill="1" applyBorder="1" applyAlignment="1">
      <alignment horizontal="center" vertical="center"/>
    </xf>
    <xf numFmtId="192" fontId="58" fillId="0" borderId="13" xfId="0" applyNumberFormat="1" applyFont="1" applyFill="1" applyBorder="1" applyAlignment="1">
      <alignment horizontal="center"/>
    </xf>
    <xf numFmtId="192" fontId="59" fillId="0" borderId="13" xfId="0" applyNumberFormat="1" applyFont="1" applyFill="1" applyBorder="1" applyAlignment="1">
      <alignment horizontal="center"/>
    </xf>
    <xf numFmtId="192" fontId="58" fillId="0" borderId="19" xfId="0" applyNumberFormat="1" applyFont="1" applyFill="1" applyBorder="1" applyAlignment="1">
      <alignment horizontal="center"/>
    </xf>
    <xf numFmtId="192" fontId="58" fillId="0" borderId="4" xfId="0" applyNumberFormat="1" applyFont="1" applyFill="1" applyBorder="1" applyAlignment="1">
      <alignment horizontal="center"/>
    </xf>
    <xf numFmtId="192" fontId="15" fillId="0" borderId="13" xfId="0" applyNumberFormat="1" applyFont="1" applyFill="1" applyBorder="1" applyAlignment="1">
      <alignment horizontal="center"/>
    </xf>
    <xf numFmtId="192" fontId="0" fillId="0" borderId="0" xfId="0" applyNumberFormat="1" applyFill="1" applyBorder="1" applyAlignment="1">
      <alignment horizontal="center"/>
    </xf>
    <xf numFmtId="192" fontId="26" fillId="0" borderId="0" xfId="0" applyNumberFormat="1" applyFont="1" applyFill="1" applyBorder="1" applyAlignment="1">
      <alignment horizontal="center"/>
    </xf>
    <xf numFmtId="192" fontId="50" fillId="0" borderId="0" xfId="0" applyNumberFormat="1" applyFont="1" applyFill="1" applyBorder="1" applyAlignment="1">
      <alignment horizontal="center" vertical="center"/>
    </xf>
    <xf numFmtId="192" fontId="3" fillId="0" borderId="5" xfId="0" applyNumberFormat="1" applyFont="1" applyBorder="1" applyAlignment="1">
      <alignment horizontal="center" vertical="center" wrapText="1"/>
    </xf>
    <xf numFmtId="192" fontId="3" fillId="0" borderId="0" xfId="0" applyNumberFormat="1" applyFont="1" applyFill="1" applyBorder="1" applyAlignment="1">
      <alignment horizontal="center"/>
    </xf>
    <xf numFmtId="192" fontId="59" fillId="0" borderId="0" xfId="0" applyNumberFormat="1" applyFont="1" applyFill="1" applyAlignment="1">
      <alignment horizontal="center"/>
    </xf>
    <xf numFmtId="192" fontId="15" fillId="0" borderId="0" xfId="0" applyNumberFormat="1" applyFont="1" applyFill="1" applyAlignment="1">
      <alignment horizontal="center"/>
    </xf>
    <xf numFmtId="192" fontId="3" fillId="0" borderId="0" xfId="0" applyNumberFormat="1" applyFont="1" applyFill="1" applyBorder="1" applyAlignment="1">
      <alignment horizontal="center" vertical="center" wrapText="1"/>
    </xf>
    <xf numFmtId="192" fontId="32" fillId="0" borderId="0" xfId="0" applyNumberFormat="1" applyFont="1" applyFill="1" applyAlignment="1">
      <alignment horizontal="center"/>
    </xf>
    <xf numFmtId="192" fontId="32" fillId="0" borderId="12" xfId="0" applyNumberFormat="1" applyFont="1" applyFill="1" applyBorder="1" applyAlignment="1">
      <alignment horizontal="center"/>
    </xf>
    <xf numFmtId="192" fontId="18" fillId="0" borderId="0" xfId="0" applyNumberFormat="1" applyFont="1" applyFill="1" applyBorder="1" applyAlignment="1">
      <alignment horizontal="center" vertical="center"/>
    </xf>
    <xf numFmtId="192" fontId="0" fillId="0" borderId="8" xfId="0" applyNumberFormat="1" applyBorder="1"/>
    <xf numFmtId="192" fontId="18" fillId="0" borderId="13" xfId="0" applyNumberFormat="1" applyFont="1" applyFill="1" applyBorder="1" applyAlignment="1">
      <alignment horizontal="center" vertical="center"/>
    </xf>
    <xf numFmtId="192" fontId="28" fillId="0" borderId="3" xfId="0" applyNumberFormat="1" applyFont="1" applyFill="1" applyBorder="1" applyAlignment="1">
      <alignment vertical="center"/>
    </xf>
    <xf numFmtId="192" fontId="28" fillId="0" borderId="0" xfId="0" applyNumberFormat="1" applyFont="1" applyFill="1" applyBorder="1" applyAlignment="1">
      <alignment horizontal="center" vertical="center"/>
    </xf>
    <xf numFmtId="192" fontId="76" fillId="0" borderId="0" xfId="0" applyNumberFormat="1" applyFont="1" applyFill="1" applyBorder="1" applyAlignment="1">
      <alignment horizontal="center" vertical="center"/>
    </xf>
    <xf numFmtId="192" fontId="0" fillId="0" borderId="0" xfId="0" applyNumberFormat="1" applyFill="1" applyBorder="1" applyAlignment="1">
      <alignment horizontal="center" vertical="center"/>
    </xf>
    <xf numFmtId="192" fontId="0" fillId="0" borderId="12" xfId="0" applyNumberFormat="1" applyFill="1" applyBorder="1" applyAlignment="1">
      <alignment horizontal="center" vertical="center"/>
    </xf>
    <xf numFmtId="192" fontId="28" fillId="0" borderId="0" xfId="0" applyNumberFormat="1" applyFont="1" applyFill="1" applyBorder="1" applyAlignment="1">
      <alignment horizontal="center"/>
    </xf>
    <xf numFmtId="192" fontId="19" fillId="0" borderId="12" xfId="0" applyNumberFormat="1" applyFont="1" applyFill="1" applyBorder="1" applyAlignment="1">
      <alignment horizontal="center" vertical="center"/>
    </xf>
    <xf numFmtId="192" fontId="19" fillId="0" borderId="0" xfId="0" applyNumberFormat="1" applyFont="1" applyFill="1" applyAlignment="1">
      <alignment vertical="center"/>
    </xf>
    <xf numFmtId="192" fontId="19" fillId="0" borderId="4" xfId="0" applyNumberFormat="1" applyFont="1" applyFill="1" applyBorder="1" applyAlignment="1">
      <alignment vertical="center"/>
    </xf>
    <xf numFmtId="192" fontId="19" fillId="0" borderId="0" xfId="0" applyNumberFormat="1" applyFont="1" applyFill="1" applyBorder="1" applyAlignment="1">
      <alignment vertical="center"/>
    </xf>
    <xf numFmtId="192" fontId="27" fillId="0" borderId="0" xfId="0" applyNumberFormat="1" applyFont="1" applyFill="1" applyAlignment="1">
      <alignment horizontal="center" vertical="center"/>
    </xf>
    <xf numFmtId="192" fontId="0" fillId="0" borderId="0" xfId="0" applyNumberFormat="1" applyFill="1" applyAlignment="1">
      <alignment vertical="center"/>
    </xf>
    <xf numFmtId="192" fontId="0" fillId="0" borderId="8" xfId="0" applyNumberFormat="1" applyFill="1" applyBorder="1" applyAlignment="1">
      <alignment vertical="center"/>
    </xf>
    <xf numFmtId="192" fontId="27" fillId="0" borderId="0" xfId="0" applyNumberFormat="1" applyFont="1" applyFill="1" applyBorder="1" applyAlignment="1">
      <alignment vertical="center"/>
    </xf>
    <xf numFmtId="192" fontId="0" fillId="0" borderId="0" xfId="0" applyNumberFormat="1" applyFill="1" applyBorder="1" applyAlignment="1">
      <alignment vertical="center"/>
    </xf>
    <xf numFmtId="192" fontId="0" fillId="0" borderId="3" xfId="0" applyNumberFormat="1" applyFill="1" applyBorder="1" applyAlignment="1">
      <alignment vertical="center"/>
    </xf>
    <xf numFmtId="192" fontId="0" fillId="0" borderId="4" xfId="0" applyNumberFormat="1" applyFill="1" applyBorder="1" applyAlignment="1">
      <alignment horizontal="center" vertical="center"/>
    </xf>
    <xf numFmtId="192" fontId="19" fillId="0" borderId="3" xfId="0" applyNumberFormat="1" applyFont="1" applyFill="1" applyBorder="1" applyAlignment="1">
      <alignment vertical="center"/>
    </xf>
    <xf numFmtId="192" fontId="27" fillId="0" borderId="0" xfId="0" applyNumberFormat="1" applyFont="1" applyFill="1" applyBorder="1" applyAlignment="1">
      <alignment horizontal="center" vertical="center"/>
    </xf>
    <xf numFmtId="192" fontId="15" fillId="0" borderId="0" xfId="0" applyNumberFormat="1" applyFont="1" applyFill="1"/>
    <xf numFmtId="192" fontId="29" fillId="0" borderId="0" xfId="0" applyNumberFormat="1" applyFont="1" applyFill="1" applyAlignment="1">
      <alignment horizontal="center" vertical="center"/>
    </xf>
    <xf numFmtId="192" fontId="55" fillId="0" borderId="0" xfId="0" applyNumberFormat="1" applyFont="1" applyFill="1"/>
    <xf numFmtId="192" fontId="0" fillId="0" borderId="4" xfId="0" applyNumberFormat="1" applyFill="1" applyBorder="1" applyAlignment="1">
      <alignment vertical="center"/>
    </xf>
    <xf numFmtId="192" fontId="0" fillId="0" borderId="13" xfId="0" applyNumberFormat="1" applyFill="1" applyBorder="1" applyAlignment="1">
      <alignment horizontal="center" vertical="center"/>
    </xf>
    <xf numFmtId="192" fontId="0" fillId="0" borderId="19" xfId="0" applyNumberFormat="1" applyFill="1" applyBorder="1" applyAlignment="1">
      <alignment horizontal="center" vertical="center"/>
    </xf>
    <xf numFmtId="192" fontId="29" fillId="0" borderId="0" xfId="0" applyNumberFormat="1" applyFont="1" applyFill="1" applyBorder="1" applyAlignment="1">
      <alignment horizontal="center" vertical="center"/>
    </xf>
    <xf numFmtId="192" fontId="18" fillId="0" borderId="0" xfId="0" applyNumberFormat="1" applyFont="1" applyFill="1"/>
    <xf numFmtId="192" fontId="18" fillId="0" borderId="0" xfId="0" applyNumberFormat="1" applyFont="1" applyFill="1" applyBorder="1"/>
    <xf numFmtId="192" fontId="11" fillId="0" borderId="5" xfId="0" applyNumberFormat="1" applyFont="1" applyFill="1" applyBorder="1" applyAlignment="1">
      <alignment horizontal="center" vertical="center" wrapText="1"/>
    </xf>
    <xf numFmtId="192" fontId="18" fillId="0" borderId="3" xfId="0" applyNumberFormat="1" applyFont="1" applyFill="1" applyBorder="1" applyAlignment="1">
      <alignment vertical="center"/>
    </xf>
    <xf numFmtId="192" fontId="18" fillId="0" borderId="0" xfId="0" applyNumberFormat="1" applyFont="1" applyFill="1" applyBorder="1" applyAlignment="1">
      <alignment horizontal="center"/>
    </xf>
    <xf numFmtId="192" fontId="7" fillId="0" borderId="41" xfId="0" applyNumberFormat="1" applyFont="1" applyFill="1" applyBorder="1" applyAlignment="1">
      <alignment horizontal="center" vertical="center"/>
    </xf>
    <xf numFmtId="192" fontId="18" fillId="0" borderId="4" xfId="0" applyNumberFormat="1" applyFont="1" applyFill="1" applyBorder="1" applyAlignment="1">
      <alignment vertical="center"/>
    </xf>
    <xf numFmtId="192" fontId="10" fillId="0" borderId="4" xfId="0" applyNumberFormat="1" applyFont="1" applyFill="1" applyBorder="1"/>
    <xf numFmtId="192" fontId="10" fillId="0" borderId="13" xfId="0" applyNumberFormat="1" applyFont="1" applyFill="1" applyBorder="1" applyAlignment="1">
      <alignment horizontal="center"/>
    </xf>
    <xf numFmtId="192" fontId="32" fillId="0" borderId="0" xfId="0" applyNumberFormat="1" applyFont="1" applyFill="1"/>
    <xf numFmtId="192" fontId="0" fillId="0" borderId="13" xfId="0" applyNumberFormat="1" applyFill="1" applyBorder="1"/>
    <xf numFmtId="192" fontId="0" fillId="0" borderId="4" xfId="0" applyNumberFormat="1" applyBorder="1"/>
    <xf numFmtId="192" fontId="0" fillId="0" borderId="36" xfId="0" applyNumberFormat="1" applyBorder="1" applyAlignment="1">
      <alignment horizontal="center" vertical="center"/>
    </xf>
    <xf numFmtId="192" fontId="0" fillId="0" borderId="13" xfId="0" applyNumberFormat="1" applyBorder="1" applyAlignment="1">
      <alignment horizontal="center" vertical="center"/>
    </xf>
    <xf numFmtId="192" fontId="3" fillId="0" borderId="0" xfId="0" applyNumberFormat="1" applyFont="1" applyBorder="1" applyAlignment="1">
      <alignment horizontal="center"/>
    </xf>
    <xf numFmtId="192" fontId="3" fillId="0" borderId="0" xfId="0" applyNumberFormat="1" applyFont="1" applyBorder="1" applyAlignment="1">
      <alignment horizontal="center" vertical="center"/>
    </xf>
    <xf numFmtId="192" fontId="28" fillId="0" borderId="0" xfId="0" applyNumberFormat="1" applyFont="1" applyBorder="1" applyAlignment="1">
      <alignment horizontal="center"/>
    </xf>
    <xf numFmtId="192" fontId="3" fillId="0" borderId="8" xfId="0" applyNumberFormat="1" applyFont="1" applyBorder="1" applyAlignment="1">
      <alignment horizontal="center" vertical="center"/>
    </xf>
    <xf numFmtId="192" fontId="28" fillId="0" borderId="9" xfId="0" applyNumberFormat="1" applyFont="1" applyBorder="1" applyAlignment="1">
      <alignment horizontal="center"/>
    </xf>
    <xf numFmtId="192" fontId="28" fillId="0" borderId="43" xfId="0" applyNumberFormat="1" applyFont="1" applyBorder="1"/>
    <xf numFmtId="192" fontId="28" fillId="0" borderId="13" xfId="0" applyNumberFormat="1" applyFont="1" applyBorder="1" applyAlignment="1">
      <alignment horizontal="center"/>
    </xf>
    <xf numFmtId="192" fontId="28" fillId="0" borderId="41" xfId="0" applyNumberFormat="1" applyFont="1" applyBorder="1" applyAlignment="1">
      <alignment horizontal="center"/>
    </xf>
    <xf numFmtId="192" fontId="28" fillId="0" borderId="43" xfId="0" applyNumberFormat="1" applyFont="1" applyBorder="1" applyAlignment="1">
      <alignment horizontal="center"/>
    </xf>
    <xf numFmtId="192" fontId="59" fillId="0" borderId="8" xfId="0" applyNumberFormat="1" applyFont="1" applyFill="1" applyBorder="1" applyAlignment="1">
      <alignment horizontal="center"/>
    </xf>
    <xf numFmtId="192" fontId="22" fillId="0" borderId="0" xfId="0" applyNumberFormat="1" applyFont="1" applyAlignment="1">
      <alignment horizontal="center"/>
    </xf>
    <xf numFmtId="192" fontId="22" fillId="0" borderId="0" xfId="0" applyNumberFormat="1" applyFont="1"/>
    <xf numFmtId="192" fontId="28" fillId="0" borderId="0" xfId="0" applyNumberFormat="1" applyFont="1"/>
    <xf numFmtId="192" fontId="58" fillId="0" borderId="0" xfId="0" applyNumberFormat="1" applyFont="1" applyFill="1" applyBorder="1" applyAlignment="1">
      <alignment horizontal="center" vertical="center"/>
    </xf>
    <xf numFmtId="192" fontId="59" fillId="0" borderId="0" xfId="0" applyNumberFormat="1" applyFont="1" applyFill="1" applyBorder="1" applyAlignment="1">
      <alignment horizontal="center" vertical="center"/>
    </xf>
    <xf numFmtId="192" fontId="28" fillId="0" borderId="0" xfId="0" applyNumberFormat="1" applyFont="1" applyBorder="1" applyAlignment="1">
      <alignment horizontal="center" vertical="center"/>
    </xf>
    <xf numFmtId="192" fontId="28" fillId="0" borderId="9" xfId="0" applyNumberFormat="1" applyFont="1" applyBorder="1" applyAlignment="1">
      <alignment horizontal="center" vertical="center"/>
    </xf>
    <xf numFmtId="192" fontId="58" fillId="0" borderId="13" xfId="0" applyNumberFormat="1" applyFont="1" applyFill="1" applyBorder="1" applyAlignment="1">
      <alignment horizontal="center" vertical="center"/>
    </xf>
    <xf numFmtId="192" fontId="59" fillId="0" borderId="13" xfId="0" applyNumberFormat="1" applyFont="1" applyFill="1" applyBorder="1" applyAlignment="1">
      <alignment horizontal="center" vertical="center"/>
    </xf>
    <xf numFmtId="192" fontId="28" fillId="0" borderId="13" xfId="0" applyNumberFormat="1" applyFont="1" applyFill="1" applyBorder="1" applyAlignment="1">
      <alignment horizontal="center" vertical="center"/>
    </xf>
    <xf numFmtId="192" fontId="28" fillId="0" borderId="13" xfId="0" applyNumberFormat="1" applyFont="1" applyBorder="1" applyAlignment="1">
      <alignment horizontal="center" vertical="center"/>
    </xf>
    <xf numFmtId="192" fontId="28" fillId="0" borderId="41" xfId="0" applyNumberFormat="1" applyFont="1" applyBorder="1" applyAlignment="1">
      <alignment horizontal="center" vertical="center"/>
    </xf>
    <xf numFmtId="192" fontId="28" fillId="0" borderId="43" xfId="0" applyNumberFormat="1" applyFont="1" applyBorder="1" applyAlignment="1">
      <alignment horizontal="center" vertical="center"/>
    </xf>
    <xf numFmtId="192" fontId="59" fillId="0" borderId="8" xfId="0" applyNumberFormat="1" applyFont="1" applyFill="1" applyBorder="1" applyAlignment="1">
      <alignment horizontal="center" vertical="center"/>
    </xf>
    <xf numFmtId="192" fontId="23" fillId="0" borderId="41" xfId="0" applyNumberFormat="1" applyFont="1" applyFill="1" applyBorder="1" applyAlignment="1">
      <alignment horizontal="center" vertical="center"/>
    </xf>
    <xf numFmtId="192" fontId="23" fillId="0" borderId="0" xfId="0" applyNumberFormat="1" applyFont="1" applyFill="1" applyAlignment="1">
      <alignment horizontal="center" vertical="center"/>
    </xf>
    <xf numFmtId="192" fontId="22" fillId="0" borderId="0" xfId="0" applyNumberFormat="1" applyFont="1" applyAlignment="1">
      <alignment horizontal="center" vertical="center"/>
    </xf>
    <xf numFmtId="192" fontId="0" fillId="0" borderId="0" xfId="0" applyNumberFormat="1" applyAlignment="1">
      <alignment horizontal="center" vertical="center"/>
    </xf>
    <xf numFmtId="192" fontId="0" fillId="0" borderId="0" xfId="0" applyNumberFormat="1" applyBorder="1" applyAlignment="1">
      <alignment horizontal="center" vertical="center"/>
    </xf>
    <xf numFmtId="192" fontId="0" fillId="0" borderId="4" xfId="0" applyNumberFormat="1" applyBorder="1" applyAlignment="1">
      <alignment horizontal="center" vertical="center"/>
    </xf>
    <xf numFmtId="192" fontId="0" fillId="0" borderId="9" xfId="0" applyNumberFormat="1" applyBorder="1" applyAlignment="1">
      <alignment horizontal="center" vertical="center"/>
    </xf>
    <xf numFmtId="192" fontId="0" fillId="0" borderId="8" xfId="0" applyNumberFormat="1" applyBorder="1" applyAlignment="1">
      <alignment horizontal="center" vertical="center"/>
    </xf>
    <xf numFmtId="192" fontId="28" fillId="0" borderId="36" xfId="0" applyNumberFormat="1" applyFont="1" applyFill="1" applyBorder="1" applyAlignment="1">
      <alignment horizontal="center" vertical="center"/>
    </xf>
    <xf numFmtId="192" fontId="22" fillId="0" borderId="41" xfId="0" applyNumberFormat="1" applyFont="1" applyFill="1" applyBorder="1" applyAlignment="1">
      <alignment horizontal="center" vertical="center"/>
    </xf>
    <xf numFmtId="192" fontId="20" fillId="0" borderId="0" xfId="0" applyNumberFormat="1" applyFont="1" applyAlignment="1">
      <alignment horizontal="center" vertical="center"/>
    </xf>
    <xf numFmtId="192" fontId="28" fillId="0" borderId="0" xfId="0" applyNumberFormat="1" applyFont="1" applyAlignment="1">
      <alignment horizontal="center" vertical="center"/>
    </xf>
    <xf numFmtId="192" fontId="55" fillId="0" borderId="0" xfId="0" applyNumberFormat="1" applyFont="1"/>
    <xf numFmtId="192" fontId="3" fillId="0" borderId="6" xfId="0" applyNumberFormat="1" applyFont="1" applyBorder="1" applyAlignment="1">
      <alignment horizontal="center" vertical="center" wrapText="1"/>
    </xf>
    <xf numFmtId="192" fontId="28" fillId="0" borderId="8" xfId="0" applyNumberFormat="1" applyFont="1" applyFill="1" applyBorder="1"/>
    <xf numFmtId="2" fontId="22" fillId="0" borderId="0" xfId="0" applyNumberFormat="1" applyFont="1" applyFill="1" applyBorder="1" applyAlignment="1">
      <alignment horizontal="left" wrapText="1"/>
    </xf>
    <xf numFmtId="2" fontId="22" fillId="0" borderId="12" xfId="0" applyNumberFormat="1" applyFont="1" applyFill="1" applyBorder="1" applyAlignment="1">
      <alignment horizontal="left" wrapText="1"/>
    </xf>
    <xf numFmtId="2" fontId="58" fillId="0" borderId="0" xfId="0" applyNumberFormat="1" applyFont="1" applyFill="1" applyBorder="1" applyAlignment="1">
      <alignment horizontal="left" wrapText="1"/>
    </xf>
    <xf numFmtId="1" fontId="26" fillId="0" borderId="0" xfId="0" applyNumberFormat="1" applyFont="1" applyFill="1" applyBorder="1" applyAlignment="1">
      <alignment horizontal="left"/>
    </xf>
    <xf numFmtId="1" fontId="26" fillId="0" borderId="12" xfId="0" applyNumberFormat="1" applyFont="1" applyFill="1" applyBorder="1" applyAlignment="1">
      <alignment horizontal="left"/>
    </xf>
    <xf numFmtId="1" fontId="26" fillId="0" borderId="12" xfId="0" applyNumberFormat="1" applyFont="1" applyFill="1" applyBorder="1" applyAlignment="1">
      <alignment horizontal="center"/>
    </xf>
    <xf numFmtId="1" fontId="58" fillId="0" borderId="19" xfId="0" applyNumberFormat="1" applyFont="1" applyFill="1" applyBorder="1" applyAlignment="1">
      <alignment horizontal="center"/>
    </xf>
    <xf numFmtId="192" fontId="32" fillId="0" borderId="19" xfId="0" applyNumberFormat="1" applyFont="1" applyFill="1" applyBorder="1" applyAlignment="1">
      <alignment horizontal="center"/>
    </xf>
    <xf numFmtId="194" fontId="58" fillId="0" borderId="0" xfId="0" applyNumberFormat="1" applyFont="1" applyFill="1" applyBorder="1" applyAlignment="1">
      <alignment horizontal="center"/>
    </xf>
    <xf numFmtId="0" fontId="83" fillId="0" borderId="1" xfId="0" applyFont="1" applyFill="1" applyBorder="1" applyAlignment="1">
      <alignment horizontal="center"/>
    </xf>
    <xf numFmtId="2" fontId="83" fillId="0" borderId="0" xfId="0" applyNumberFormat="1" applyFont="1" applyFill="1" applyBorder="1"/>
    <xf numFmtId="1" fontId="83" fillId="0" borderId="0" xfId="0" applyNumberFormat="1" applyFont="1" applyFill="1" applyBorder="1" applyAlignment="1">
      <alignment horizontal="center"/>
    </xf>
    <xf numFmtId="2" fontId="84" fillId="0" borderId="0" xfId="0" applyNumberFormat="1" applyFont="1" applyFill="1" applyBorder="1" applyAlignment="1">
      <alignment horizontal="center"/>
    </xf>
    <xf numFmtId="0" fontId="84" fillId="0" borderId="0" xfId="0" applyFont="1" applyFill="1" applyBorder="1"/>
    <xf numFmtId="0" fontId="85" fillId="0" borderId="0" xfId="0" applyFont="1" applyFill="1" applyBorder="1" applyAlignment="1">
      <alignment horizontal="center"/>
    </xf>
    <xf numFmtId="0" fontId="85" fillId="0" borderId="20" xfId="0" applyFont="1" applyFill="1" applyBorder="1"/>
    <xf numFmtId="0" fontId="84" fillId="0" borderId="0" xfId="0" applyFont="1" applyFill="1"/>
    <xf numFmtId="2" fontId="22" fillId="0" borderId="0" xfId="0" applyNumberFormat="1" applyFont="1" applyFill="1" applyBorder="1" applyAlignment="1">
      <alignment horizontal="left"/>
    </xf>
    <xf numFmtId="2" fontId="58" fillId="0" borderId="0" xfId="0" applyNumberFormat="1" applyFont="1" applyFill="1" applyBorder="1" applyAlignment="1">
      <alignment horizontal="left"/>
    </xf>
    <xf numFmtId="1" fontId="22" fillId="0" borderId="0" xfId="0" applyNumberFormat="1" applyFont="1" applyFill="1" applyBorder="1" applyAlignment="1">
      <alignment horizontal="center" vertical="center"/>
    </xf>
    <xf numFmtId="1" fontId="58" fillId="0" borderId="0" xfId="0" applyNumberFormat="1" applyFont="1" applyFill="1" applyAlignment="1">
      <alignment horizontal="center"/>
    </xf>
    <xf numFmtId="2" fontId="26" fillId="0" borderId="0" xfId="0" applyNumberFormat="1" applyFont="1" applyFill="1" applyBorder="1" applyAlignment="1">
      <alignment wrapText="1"/>
    </xf>
    <xf numFmtId="2" fontId="26" fillId="0" borderId="0" xfId="0" applyNumberFormat="1" applyFont="1" applyFill="1" applyBorder="1" applyAlignment="1">
      <alignment horizontal="center"/>
    </xf>
    <xf numFmtId="1" fontId="26" fillId="0" borderId="13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192" fontId="3" fillId="0" borderId="0" xfId="0" applyNumberFormat="1" applyFont="1" applyFill="1" applyAlignment="1">
      <alignment horizontal="center" vertical="center" wrapText="1"/>
    </xf>
    <xf numFmtId="0" fontId="10" fillId="0" borderId="12" xfId="0" applyFont="1" applyFill="1" applyBorder="1" applyAlignment="1">
      <alignment horizontal="center"/>
    </xf>
    <xf numFmtId="1" fontId="15" fillId="0" borderId="19" xfId="0" applyNumberFormat="1" applyFont="1" applyFill="1" applyBorder="1" applyAlignment="1">
      <alignment horizontal="center"/>
    </xf>
    <xf numFmtId="0" fontId="26" fillId="0" borderId="12" xfId="0" applyFont="1" applyFill="1" applyBorder="1" applyAlignment="1">
      <alignment horizontal="center"/>
    </xf>
    <xf numFmtId="192" fontId="26" fillId="0" borderId="19" xfId="0" applyNumberFormat="1" applyFont="1" applyFill="1" applyBorder="1" applyAlignment="1">
      <alignment horizontal="center"/>
    </xf>
    <xf numFmtId="0" fontId="17" fillId="0" borderId="0" xfId="0" applyFont="1" applyFill="1" applyAlignment="1">
      <alignment horizontal="center" vertical="center" wrapText="1"/>
    </xf>
    <xf numFmtId="192" fontId="0" fillId="0" borderId="3" xfId="0" applyNumberFormat="1" applyFill="1" applyBorder="1" applyAlignment="1">
      <alignment horizontal="center"/>
    </xf>
    <xf numFmtId="1" fontId="18" fillId="0" borderId="13" xfId="0" applyNumberFormat="1" applyFont="1" applyFill="1" applyBorder="1" applyAlignment="1">
      <alignment horizontal="left"/>
    </xf>
    <xf numFmtId="2" fontId="18" fillId="0" borderId="13" xfId="0" applyNumberFormat="1" applyFont="1" applyFill="1" applyBorder="1"/>
    <xf numFmtId="2" fontId="18" fillId="0" borderId="0" xfId="0" applyNumberFormat="1" applyFont="1" applyFill="1" applyBorder="1" applyAlignment="1">
      <alignment horizontal="left" vertical="center"/>
    </xf>
    <xf numFmtId="0" fontId="0" fillId="0" borderId="19" xfId="0" applyFill="1" applyBorder="1"/>
    <xf numFmtId="192" fontId="15" fillId="0" borderId="12" xfId="0" applyNumberFormat="1" applyFont="1" applyFill="1" applyBorder="1"/>
    <xf numFmtId="49" fontId="1" fillId="0" borderId="0" xfId="0" applyNumberFormat="1" applyFont="1" applyFill="1"/>
    <xf numFmtId="0" fontId="0" fillId="0" borderId="14" xfId="0" applyFill="1" applyBorder="1"/>
    <xf numFmtId="192" fontId="20" fillId="0" borderId="9" xfId="0" applyNumberFormat="1" applyFont="1" applyFill="1" applyBorder="1" applyAlignment="1">
      <alignment horizontal="center"/>
    </xf>
    <xf numFmtId="0" fontId="22" fillId="0" borderId="18" xfId="0" applyFont="1" applyFill="1" applyBorder="1"/>
    <xf numFmtId="192" fontId="50" fillId="0" borderId="0" xfId="0" applyNumberFormat="1" applyFont="1" applyFill="1" applyAlignment="1">
      <alignment horizontal="center" vertical="center"/>
    </xf>
    <xf numFmtId="192" fontId="28" fillId="0" borderId="0" xfId="0" applyNumberFormat="1" applyFont="1" applyFill="1" applyBorder="1"/>
    <xf numFmtId="1" fontId="8" fillId="0" borderId="0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vertical="center" wrapText="1"/>
    </xf>
    <xf numFmtId="1" fontId="8" fillId="0" borderId="0" xfId="0" applyNumberFormat="1" applyFont="1" applyFill="1" applyBorder="1" applyAlignment="1">
      <alignment horizontal="center" vertical="center"/>
    </xf>
    <xf numFmtId="1" fontId="18" fillId="0" borderId="13" xfId="0" applyNumberFormat="1" applyFont="1" applyFill="1" applyBorder="1" applyAlignment="1">
      <alignment horizontal="center" vertical="center"/>
    </xf>
    <xf numFmtId="2" fontId="18" fillId="0" borderId="0" xfId="0" applyNumberFormat="1" applyFont="1" applyFill="1" applyBorder="1" applyAlignment="1">
      <alignment vertical="center" wrapText="1"/>
    </xf>
    <xf numFmtId="1" fontId="19" fillId="0" borderId="12" xfId="0" applyNumberFormat="1" applyFont="1" applyFill="1" applyBorder="1" applyAlignment="1">
      <alignment vertical="center"/>
    </xf>
    <xf numFmtId="192" fontId="19" fillId="0" borderId="19" xfId="0" applyNumberFormat="1" applyFont="1" applyFill="1" applyBorder="1" applyAlignment="1">
      <alignment horizontal="center" vertical="center"/>
    </xf>
    <xf numFmtId="1" fontId="19" fillId="0" borderId="3" xfId="0" applyNumberFormat="1" applyFont="1" applyFill="1" applyBorder="1" applyAlignment="1">
      <alignment horizontal="center" vertical="center"/>
    </xf>
    <xf numFmtId="2" fontId="19" fillId="0" borderId="3" xfId="0" applyNumberFormat="1" applyFont="1" applyFill="1" applyBorder="1" applyAlignment="1">
      <alignment horizontal="center" vertical="center"/>
    </xf>
    <xf numFmtId="2" fontId="19" fillId="0" borderId="3" xfId="0" applyNumberFormat="1" applyFont="1" applyFill="1" applyBorder="1" applyAlignment="1">
      <alignment horizontal="left" vertical="center"/>
    </xf>
    <xf numFmtId="1" fontId="19" fillId="0" borderId="4" xfId="0" applyNumberFormat="1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192" fontId="22" fillId="0" borderId="13" xfId="0" applyNumberFormat="1" applyFont="1" applyFill="1" applyBorder="1" applyAlignment="1">
      <alignment horizontal="center"/>
    </xf>
    <xf numFmtId="192" fontId="28" fillId="0" borderId="13" xfId="0" applyNumberFormat="1" applyFont="1" applyFill="1" applyBorder="1" applyAlignment="1">
      <alignment horizontal="center"/>
    </xf>
    <xf numFmtId="192" fontId="19" fillId="0" borderId="13" xfId="0" applyNumberFormat="1" applyFont="1" applyFill="1" applyBorder="1" applyAlignment="1">
      <alignment horizontal="center" vertical="center"/>
    </xf>
    <xf numFmtId="49" fontId="28" fillId="0" borderId="4" xfId="0" applyNumberFormat="1" applyFont="1" applyFill="1" applyBorder="1" applyAlignment="1">
      <alignment horizontal="right" vertical="top"/>
    </xf>
    <xf numFmtId="49" fontId="28" fillId="0" borderId="13" xfId="0" applyNumberFormat="1" applyFont="1" applyFill="1" applyBorder="1" applyAlignment="1">
      <alignment horizontal="right" vertical="top"/>
    </xf>
    <xf numFmtId="49" fontId="19" fillId="0" borderId="13" xfId="0" applyNumberFormat="1" applyFont="1" applyFill="1" applyBorder="1" applyAlignment="1">
      <alignment horizontal="left" vertical="top" wrapText="1"/>
    </xf>
    <xf numFmtId="49" fontId="5" fillId="0" borderId="13" xfId="0" applyNumberFormat="1" applyFont="1" applyFill="1" applyBorder="1" applyAlignment="1">
      <alignment horizontal="left" vertical="top" wrapText="1"/>
    </xf>
    <xf numFmtId="0" fontId="19" fillId="0" borderId="13" xfId="0" applyFont="1" applyFill="1" applyBorder="1" applyAlignment="1">
      <alignment vertical="center" wrapText="1"/>
    </xf>
    <xf numFmtId="0" fontId="19" fillId="0" borderId="19" xfId="0" applyFont="1" applyFill="1" applyBorder="1"/>
    <xf numFmtId="0" fontId="0" fillId="4" borderId="0" xfId="0" applyFill="1"/>
    <xf numFmtId="0" fontId="15" fillId="0" borderId="20" xfId="0" applyFont="1" applyFill="1" applyBorder="1" applyAlignment="1">
      <alignment shrinkToFit="1"/>
    </xf>
    <xf numFmtId="0" fontId="77" fillId="0" borderId="15" xfId="0" applyFont="1" applyFill="1" applyBorder="1" applyAlignment="1">
      <alignment horizontal="center" vertical="center"/>
    </xf>
    <xf numFmtId="2" fontId="18" fillId="0" borderId="8" xfId="0" applyNumberFormat="1" applyFont="1" applyFill="1" applyBorder="1" applyAlignment="1">
      <alignment wrapText="1"/>
    </xf>
    <xf numFmtId="1" fontId="22" fillId="0" borderId="8" xfId="0" applyNumberFormat="1" applyFont="1" applyFill="1" applyBorder="1" applyAlignment="1">
      <alignment horizontal="left" vertical="center"/>
    </xf>
    <xf numFmtId="2" fontId="19" fillId="0" borderId="8" xfId="0" applyNumberFormat="1" applyFont="1" applyFill="1" applyBorder="1" applyAlignment="1">
      <alignment horizontal="center" vertical="center"/>
    </xf>
    <xf numFmtId="2" fontId="18" fillId="0" borderId="8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right" vertical="center"/>
    </xf>
    <xf numFmtId="0" fontId="32" fillId="0" borderId="37" xfId="0" applyFont="1" applyFill="1" applyBorder="1" applyAlignment="1">
      <alignment horizontal="center" vertical="center"/>
    </xf>
    <xf numFmtId="0" fontId="32" fillId="0" borderId="8" xfId="0" applyFont="1" applyFill="1" applyBorder="1" applyAlignment="1">
      <alignment horizontal="center" vertical="center"/>
    </xf>
    <xf numFmtId="0" fontId="58" fillId="0" borderId="8" xfId="0" applyFont="1" applyFill="1" applyBorder="1" applyAlignment="1">
      <alignment horizontal="center" vertical="center"/>
    </xf>
    <xf numFmtId="192" fontId="58" fillId="0" borderId="36" xfId="0" applyNumberFormat="1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left" wrapText="1"/>
    </xf>
    <xf numFmtId="192" fontId="88" fillId="0" borderId="13" xfId="0" applyNumberFormat="1" applyFont="1" applyFill="1" applyBorder="1" applyAlignment="1">
      <alignment horizontal="center"/>
    </xf>
    <xf numFmtId="192" fontId="32" fillId="0" borderId="0" xfId="0" applyNumberFormat="1" applyFont="1" applyFill="1" applyBorder="1" applyAlignment="1">
      <alignment horizontal="center" vertical="center"/>
    </xf>
    <xf numFmtId="0" fontId="0" fillId="0" borderId="20" xfId="0" applyFill="1" applyBorder="1" applyAlignment="1">
      <alignment vertical="center" wrapText="1"/>
    </xf>
    <xf numFmtId="0" fontId="22" fillId="0" borderId="13" xfId="0" applyFont="1" applyFill="1" applyBorder="1"/>
    <xf numFmtId="192" fontId="28" fillId="0" borderId="19" xfId="0" applyNumberFormat="1" applyFont="1" applyFill="1" applyBorder="1"/>
    <xf numFmtId="49" fontId="28" fillId="0" borderId="31" xfId="0" applyNumberFormat="1" applyFont="1" applyFill="1" applyBorder="1"/>
    <xf numFmtId="192" fontId="89" fillId="0" borderId="0" xfId="0" applyNumberFormat="1" applyFont="1" applyFill="1" applyBorder="1" applyAlignment="1">
      <alignment horizontal="center"/>
    </xf>
    <xf numFmtId="0" fontId="28" fillId="0" borderId="12" xfId="0" applyFont="1" applyFill="1" applyBorder="1" applyAlignment="1">
      <alignment horizontal="center" vertical="center"/>
    </xf>
    <xf numFmtId="192" fontId="28" fillId="0" borderId="12" xfId="0" applyNumberFormat="1" applyFont="1" applyFill="1" applyBorder="1" applyAlignment="1">
      <alignment horizontal="center" vertical="center"/>
    </xf>
    <xf numFmtId="0" fontId="28" fillId="0" borderId="12" xfId="0" applyFont="1" applyFill="1" applyBorder="1" applyAlignment="1">
      <alignment horizontal="center"/>
    </xf>
    <xf numFmtId="192" fontId="28" fillId="0" borderId="12" xfId="0" applyNumberFormat="1" applyFont="1" applyFill="1" applyBorder="1" applyAlignment="1">
      <alignment horizontal="center"/>
    </xf>
    <xf numFmtId="0" fontId="90" fillId="0" borderId="20" xfId="0" applyFont="1" applyFill="1" applyBorder="1"/>
    <xf numFmtId="0" fontId="7" fillId="0" borderId="1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49" fontId="18" fillId="0" borderId="0" xfId="0" applyNumberFormat="1" applyFont="1" applyFill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17" fillId="5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Q181"/>
  <sheetViews>
    <sheetView topLeftCell="A131" zoomScale="68" zoomScaleNormal="68" zoomScaleSheetLayoutView="85" workbookViewId="0">
      <selection activeCell="C49" sqref="C1:C65536"/>
    </sheetView>
  </sheetViews>
  <sheetFormatPr defaultRowHeight="12.75"/>
  <cols>
    <col min="1" max="1" width="4" style="334" customWidth="1"/>
    <col min="2" max="2" width="32.140625" style="334" customWidth="1"/>
    <col min="3" max="3" width="15.7109375" style="334" customWidth="1"/>
    <col min="4" max="4" width="9.28515625" style="334" customWidth="1"/>
    <col min="5" max="5" width="17.140625" style="334" customWidth="1"/>
    <col min="6" max="6" width="10.85546875" style="334" customWidth="1"/>
    <col min="7" max="7" width="13.85546875" style="334" customWidth="1"/>
    <col min="8" max="8" width="14" style="334" customWidth="1"/>
    <col min="9" max="9" width="10.5703125" style="334" customWidth="1"/>
    <col min="10" max="10" width="13" style="334" customWidth="1"/>
    <col min="11" max="11" width="13.42578125" style="498" customWidth="1"/>
    <col min="12" max="12" width="13.5703125" style="334" customWidth="1"/>
    <col min="13" max="13" width="14" style="334" customWidth="1"/>
    <col min="14" max="14" width="9.28515625" style="334" customWidth="1"/>
    <col min="15" max="15" width="12.85546875" style="334" customWidth="1"/>
    <col min="16" max="16" width="16.5703125" style="498" customWidth="1"/>
    <col min="17" max="17" width="18.85546875" style="334" customWidth="1"/>
    <col min="18" max="18" width="4.7109375" style="334" customWidth="1"/>
    <col min="19" max="16384" width="9.140625" style="334"/>
  </cols>
  <sheetData>
    <row r="1" spans="1:17" s="70" customFormat="1" ht="14.25" customHeight="1">
      <c r="A1" s="116" t="s">
        <v>210</v>
      </c>
      <c r="K1" s="751"/>
      <c r="P1" s="751"/>
      <c r="Q1" s="580" t="s">
        <v>522</v>
      </c>
    </row>
    <row r="2" spans="1:17" s="73" customFormat="1" ht="14.25" customHeight="1">
      <c r="A2" s="11" t="s">
        <v>211</v>
      </c>
      <c r="K2" s="752"/>
      <c r="P2" s="753"/>
    </row>
    <row r="3" spans="1:17" s="73" customFormat="1" ht="14.25" customHeight="1">
      <c r="A3" s="581" t="s">
        <v>0</v>
      </c>
      <c r="B3" s="582"/>
      <c r="C3" s="582"/>
      <c r="D3" s="582"/>
      <c r="E3" s="582"/>
      <c r="F3" s="582"/>
      <c r="G3" s="582"/>
      <c r="H3" s="390"/>
      <c r="K3" s="753"/>
      <c r="P3" s="753"/>
    </row>
    <row r="4" spans="1:17" s="438" customFormat="1" ht="14.25" customHeight="1" thickBot="1">
      <c r="A4" s="583" t="s">
        <v>212</v>
      </c>
      <c r="G4" s="204"/>
      <c r="H4" s="204"/>
      <c r="I4" s="584" t="s">
        <v>347</v>
      </c>
      <c r="J4" s="204"/>
      <c r="K4" s="754"/>
      <c r="L4" s="204"/>
      <c r="M4" s="204"/>
      <c r="N4" s="584" t="s">
        <v>348</v>
      </c>
      <c r="O4" s="204"/>
      <c r="P4" s="754"/>
    </row>
    <row r="5" spans="1:17" s="393" customFormat="1" ht="56.25" customHeight="1" thickTop="1" thickBot="1">
      <c r="A5" s="391" t="s">
        <v>8</v>
      </c>
      <c r="B5" s="375" t="s">
        <v>9</v>
      </c>
      <c r="C5" s="376" t="s">
        <v>1</v>
      </c>
      <c r="D5" s="376" t="s">
        <v>2</v>
      </c>
      <c r="E5" s="376" t="s">
        <v>3</v>
      </c>
      <c r="F5" s="376" t="s">
        <v>10</v>
      </c>
      <c r="G5" s="374" t="s">
        <v>524</v>
      </c>
      <c r="H5" s="376" t="s">
        <v>523</v>
      </c>
      <c r="I5" s="376" t="s">
        <v>4</v>
      </c>
      <c r="J5" s="376" t="s">
        <v>5</v>
      </c>
      <c r="K5" s="755" t="s">
        <v>6</v>
      </c>
      <c r="L5" s="374" t="str">
        <f>G5</f>
        <v>FINAL READING 31/08/2024</v>
      </c>
      <c r="M5" s="376" t="str">
        <f>H5</f>
        <v>INTIAL READING 01/08/2024</v>
      </c>
      <c r="N5" s="376" t="s">
        <v>4</v>
      </c>
      <c r="O5" s="376" t="s">
        <v>5</v>
      </c>
      <c r="P5" s="755" t="s">
        <v>6</v>
      </c>
      <c r="Q5" s="392" t="s">
        <v>266</v>
      </c>
    </row>
    <row r="6" spans="1:17" ht="1.5" hidden="1" customHeight="1" thickTop="1">
      <c r="A6" s="4"/>
      <c r="B6" s="5"/>
      <c r="C6" s="4"/>
      <c r="D6" s="4"/>
      <c r="E6" s="4"/>
      <c r="F6" s="4"/>
      <c r="L6" s="343"/>
    </row>
    <row r="7" spans="1:17" ht="15.75" customHeight="1" thickTop="1">
      <c r="A7" s="201"/>
      <c r="B7" s="253" t="s">
        <v>13</v>
      </c>
      <c r="C7" s="241"/>
      <c r="D7" s="259"/>
      <c r="E7" s="259"/>
      <c r="F7" s="241"/>
      <c r="G7" s="711"/>
      <c r="H7" s="400"/>
      <c r="I7" s="400"/>
      <c r="J7" s="400"/>
      <c r="K7" s="756"/>
      <c r="L7" s="711"/>
      <c r="M7" s="400"/>
      <c r="N7" s="400"/>
      <c r="O7" s="400"/>
      <c r="P7" s="773"/>
      <c r="Q7" s="396"/>
    </row>
    <row r="8" spans="1:17" ht="16.5" customHeight="1">
      <c r="A8" s="202">
        <v>1</v>
      </c>
      <c r="B8" s="254" t="s">
        <v>14</v>
      </c>
      <c r="C8" s="248">
        <v>4902497</v>
      </c>
      <c r="D8" s="257" t="s">
        <v>12</v>
      </c>
      <c r="E8" s="243" t="s">
        <v>300</v>
      </c>
      <c r="F8" s="248">
        <v>-1000</v>
      </c>
      <c r="G8" s="251">
        <v>633</v>
      </c>
      <c r="H8" s="252">
        <v>633</v>
      </c>
      <c r="I8" s="252">
        <f>G8-H8</f>
        <v>0</v>
      </c>
      <c r="J8" s="252">
        <f>$F8*I8</f>
        <v>0</v>
      </c>
      <c r="K8" s="757">
        <f>J8/1000000</f>
        <v>0</v>
      </c>
      <c r="L8" s="251">
        <v>999506</v>
      </c>
      <c r="M8" s="252">
        <v>999563</v>
      </c>
      <c r="N8" s="252">
        <f>L8-M8</f>
        <v>-57</v>
      </c>
      <c r="O8" s="252">
        <f>$F8*N8</f>
        <v>57000</v>
      </c>
      <c r="P8" s="757">
        <f>O8/1000000</f>
        <v>5.7000000000000002E-2</v>
      </c>
      <c r="Q8" s="693"/>
    </row>
    <row r="9" spans="1:17" ht="16.5">
      <c r="A9" s="202">
        <v>2</v>
      </c>
      <c r="B9" s="254" t="s">
        <v>330</v>
      </c>
      <c r="C9" s="248">
        <v>4864976</v>
      </c>
      <c r="D9" s="257" t="s">
        <v>12</v>
      </c>
      <c r="E9" s="243" t="s">
        <v>300</v>
      </c>
      <c r="F9" s="248">
        <v>-2000</v>
      </c>
      <c r="G9" s="251">
        <v>101046</v>
      </c>
      <c r="H9" s="252">
        <v>100940</v>
      </c>
      <c r="I9" s="252">
        <f>G9-H9</f>
        <v>106</v>
      </c>
      <c r="J9" s="252">
        <f>$F9*I9</f>
        <v>-212000</v>
      </c>
      <c r="K9" s="757">
        <f>J9/1000000</f>
        <v>-0.21199999999999999</v>
      </c>
      <c r="L9" s="251">
        <v>6452</v>
      </c>
      <c r="M9" s="252">
        <v>6439</v>
      </c>
      <c r="N9" s="252">
        <f>L9-M9</f>
        <v>13</v>
      </c>
      <c r="O9" s="252">
        <f>$F9*N9</f>
        <v>-26000</v>
      </c>
      <c r="P9" s="757">
        <f>O9/1000000</f>
        <v>-2.5999999999999999E-2</v>
      </c>
      <c r="Q9" s="342"/>
    </row>
    <row r="10" spans="1:17" ht="16.5">
      <c r="A10" s="202"/>
      <c r="B10" s="254"/>
      <c r="C10" s="248" t="s">
        <v>473</v>
      </c>
      <c r="D10" s="257" t="s">
        <v>438</v>
      </c>
      <c r="E10" s="243" t="s">
        <v>300</v>
      </c>
      <c r="F10" s="248">
        <v>-1</v>
      </c>
      <c r="G10" s="251">
        <v>3129999.87</v>
      </c>
      <c r="H10" s="252">
        <v>3192999.94</v>
      </c>
      <c r="I10" s="252">
        <f>G10-H10</f>
        <v>-63000.069999999832</v>
      </c>
      <c r="J10" s="252">
        <f>$F10*I10</f>
        <v>63000.069999999832</v>
      </c>
      <c r="K10" s="757">
        <f>J10/1000000</f>
        <v>6.3000069999999839E-2</v>
      </c>
      <c r="L10" s="251">
        <v>436000</v>
      </c>
      <c r="M10" s="252">
        <v>436000</v>
      </c>
      <c r="N10" s="252">
        <f>L10-M10</f>
        <v>0</v>
      </c>
      <c r="O10" s="252">
        <f>$F10*N10</f>
        <v>0</v>
      </c>
      <c r="P10" s="757">
        <f>O10/1000000</f>
        <v>0</v>
      </c>
      <c r="Q10" s="335"/>
    </row>
    <row r="11" spans="1:17" ht="15.95" customHeight="1">
      <c r="A11" s="202">
        <v>3</v>
      </c>
      <c r="B11" s="254" t="s">
        <v>16</v>
      </c>
      <c r="C11" s="248">
        <v>4864924</v>
      </c>
      <c r="D11" s="257" t="s">
        <v>12</v>
      </c>
      <c r="E11" s="243" t="s">
        <v>300</v>
      </c>
      <c r="F11" s="248">
        <v>-1000</v>
      </c>
      <c r="G11" s="251">
        <v>19471</v>
      </c>
      <c r="H11" s="252">
        <v>19406</v>
      </c>
      <c r="I11" s="252">
        <f>G11-H11</f>
        <v>65</v>
      </c>
      <c r="J11" s="252">
        <f>$F11*I11</f>
        <v>-65000</v>
      </c>
      <c r="K11" s="757">
        <f>J11/1000000</f>
        <v>-6.5000000000000002E-2</v>
      </c>
      <c r="L11" s="251">
        <v>3976</v>
      </c>
      <c r="M11" s="252">
        <v>3960</v>
      </c>
      <c r="N11" s="252">
        <f>L11-M11</f>
        <v>16</v>
      </c>
      <c r="O11" s="252">
        <f>$F11*N11</f>
        <v>-16000</v>
      </c>
      <c r="P11" s="757">
        <f>O11/1000000</f>
        <v>-1.6E-2</v>
      </c>
      <c r="Q11" s="338"/>
    </row>
    <row r="12" spans="1:17" ht="15.95" customHeight="1">
      <c r="A12" s="202">
        <v>4</v>
      </c>
      <c r="B12" s="254" t="s">
        <v>151</v>
      </c>
      <c r="C12" s="248" t="s">
        <v>467</v>
      </c>
      <c r="D12" s="257" t="s">
        <v>438</v>
      </c>
      <c r="E12" s="243" t="s">
        <v>300</v>
      </c>
      <c r="F12" s="248">
        <v>-1</v>
      </c>
      <c r="G12" s="251">
        <v>3460999.94</v>
      </c>
      <c r="H12" s="252">
        <v>3483000.06</v>
      </c>
      <c r="I12" s="252">
        <f>G12-H12</f>
        <v>-22000.120000000112</v>
      </c>
      <c r="J12" s="252">
        <f>$F12*I12</f>
        <v>22000.120000000112</v>
      </c>
      <c r="K12" s="757">
        <f>J12/1000000</f>
        <v>2.2000120000000113E-2</v>
      </c>
      <c r="L12" s="251">
        <v>1236999.94</v>
      </c>
      <c r="M12" s="252">
        <v>1239000.06</v>
      </c>
      <c r="N12" s="252">
        <f>L12-M12</f>
        <v>-2000.1200000001118</v>
      </c>
      <c r="O12" s="252">
        <f>$F12*N12</f>
        <v>2000.1200000001118</v>
      </c>
      <c r="P12" s="757">
        <f>O12/1000000</f>
        <v>2.0001200000001117E-3</v>
      </c>
      <c r="Q12" s="338"/>
    </row>
    <row r="13" spans="1:17" ht="15.95" customHeight="1">
      <c r="A13" s="202"/>
      <c r="B13" s="255" t="s">
        <v>17</v>
      </c>
      <c r="C13" s="248"/>
      <c r="D13" s="258"/>
      <c r="E13" s="258"/>
      <c r="F13" s="248"/>
      <c r="G13" s="251"/>
      <c r="H13" s="252"/>
      <c r="I13" s="252"/>
      <c r="J13" s="252"/>
      <c r="K13" s="757"/>
      <c r="L13" s="251"/>
      <c r="M13" s="252"/>
      <c r="N13" s="252"/>
      <c r="O13" s="252"/>
      <c r="P13" s="757"/>
      <c r="Q13" s="338"/>
    </row>
    <row r="14" spans="1:17" ht="15.95" customHeight="1">
      <c r="A14" s="202">
        <v>5</v>
      </c>
      <c r="B14" s="254" t="s">
        <v>14</v>
      </c>
      <c r="C14" s="248">
        <v>4865012</v>
      </c>
      <c r="D14" s="257" t="s">
        <v>12</v>
      </c>
      <c r="E14" s="243" t="s">
        <v>300</v>
      </c>
      <c r="F14" s="248">
        <v>-1000</v>
      </c>
      <c r="G14" s="251">
        <v>532</v>
      </c>
      <c r="H14" s="252">
        <v>476</v>
      </c>
      <c r="I14" s="252">
        <f>G14-H14</f>
        <v>56</v>
      </c>
      <c r="J14" s="252">
        <f>$F14*I14</f>
        <v>-56000</v>
      </c>
      <c r="K14" s="757">
        <f>J14/1000000</f>
        <v>-5.6000000000000001E-2</v>
      </c>
      <c r="L14" s="251">
        <v>904</v>
      </c>
      <c r="M14" s="252">
        <v>863</v>
      </c>
      <c r="N14" s="252">
        <f>L14-M14</f>
        <v>41</v>
      </c>
      <c r="O14" s="252">
        <f>$F14*N14</f>
        <v>-41000</v>
      </c>
      <c r="P14" s="757">
        <f>O14/1000000</f>
        <v>-4.1000000000000002E-2</v>
      </c>
      <c r="Q14" s="346"/>
    </row>
    <row r="15" spans="1:17" ht="15.95" customHeight="1">
      <c r="A15" s="202">
        <v>6</v>
      </c>
      <c r="B15" s="254" t="s">
        <v>15</v>
      </c>
      <c r="C15" s="248">
        <v>4864896</v>
      </c>
      <c r="D15" s="257" t="s">
        <v>12</v>
      </c>
      <c r="E15" s="243" t="s">
        <v>300</v>
      </c>
      <c r="F15" s="248">
        <v>-2000</v>
      </c>
      <c r="G15" s="251">
        <v>317</v>
      </c>
      <c r="H15" s="252">
        <v>327</v>
      </c>
      <c r="I15" s="252">
        <f>G15-H15</f>
        <v>-10</v>
      </c>
      <c r="J15" s="252">
        <f>$F15*I15</f>
        <v>20000</v>
      </c>
      <c r="K15" s="757">
        <f>J15/1000000</f>
        <v>0.02</v>
      </c>
      <c r="L15" s="251">
        <v>3145</v>
      </c>
      <c r="M15" s="252">
        <v>3427</v>
      </c>
      <c r="N15" s="252">
        <f>L15-M15</f>
        <v>-282</v>
      </c>
      <c r="O15" s="252">
        <f>$F15*N15</f>
        <v>564000</v>
      </c>
      <c r="P15" s="757">
        <f>O15/1000000</f>
        <v>0.56399999999999995</v>
      </c>
      <c r="Q15" s="338"/>
    </row>
    <row r="16" spans="1:17" ht="15.95" customHeight="1">
      <c r="A16" s="202"/>
      <c r="B16" s="254"/>
      <c r="C16" s="248"/>
      <c r="D16" s="257"/>
      <c r="E16" s="243"/>
      <c r="F16" s="248"/>
      <c r="G16" s="251"/>
      <c r="H16" s="252"/>
      <c r="I16" s="252"/>
      <c r="J16" s="252"/>
      <c r="K16" s="757"/>
      <c r="L16" s="251"/>
      <c r="M16" s="252"/>
      <c r="N16" s="252"/>
      <c r="O16" s="252"/>
      <c r="P16" s="757"/>
      <c r="Q16" s="338"/>
    </row>
    <row r="17" spans="1:17" ht="16.5" customHeight="1">
      <c r="A17" s="202"/>
      <c r="B17" s="255" t="s">
        <v>20</v>
      </c>
      <c r="C17" s="248"/>
      <c r="D17" s="258"/>
      <c r="E17" s="243"/>
      <c r="F17" s="248"/>
      <c r="G17" s="251"/>
      <c r="H17" s="252"/>
      <c r="I17" s="252"/>
      <c r="J17" s="252"/>
      <c r="K17" s="757"/>
      <c r="L17" s="251"/>
      <c r="M17" s="252"/>
      <c r="N17" s="252"/>
      <c r="O17" s="252"/>
      <c r="P17" s="757"/>
      <c r="Q17" s="338"/>
    </row>
    <row r="18" spans="1:17" ht="14.25" customHeight="1">
      <c r="A18" s="202">
        <v>7</v>
      </c>
      <c r="B18" s="254" t="s">
        <v>434</v>
      </c>
      <c r="C18" s="248">
        <v>4864964</v>
      </c>
      <c r="D18" s="257" t="s">
        <v>12</v>
      </c>
      <c r="E18" s="243" t="s">
        <v>300</v>
      </c>
      <c r="F18" s="248">
        <v>-1000</v>
      </c>
      <c r="G18" s="251">
        <v>42091</v>
      </c>
      <c r="H18" s="252">
        <v>41993</v>
      </c>
      <c r="I18" s="252">
        <f>G18-H18</f>
        <v>98</v>
      </c>
      <c r="J18" s="252">
        <f>$F18*I18</f>
        <v>-98000</v>
      </c>
      <c r="K18" s="757">
        <f>J18/1000000</f>
        <v>-9.8000000000000004E-2</v>
      </c>
      <c r="L18" s="251">
        <v>999045</v>
      </c>
      <c r="M18" s="252">
        <v>999045</v>
      </c>
      <c r="N18" s="252">
        <f>L18-M18</f>
        <v>0</v>
      </c>
      <c r="O18" s="252">
        <f>$F18*N18</f>
        <v>0</v>
      </c>
      <c r="P18" s="757">
        <f>O18/1000000</f>
        <v>0</v>
      </c>
      <c r="Q18" s="338"/>
    </row>
    <row r="19" spans="1:17" ht="13.5" customHeight="1">
      <c r="A19" s="202">
        <v>8</v>
      </c>
      <c r="B19" s="254" t="s">
        <v>15</v>
      </c>
      <c r="C19" s="248">
        <v>4865016</v>
      </c>
      <c r="D19" s="257" t="s">
        <v>12</v>
      </c>
      <c r="E19" s="243" t="s">
        <v>300</v>
      </c>
      <c r="F19" s="248">
        <v>-1000</v>
      </c>
      <c r="G19" s="251">
        <v>1778</v>
      </c>
      <c r="H19" s="252">
        <v>1718</v>
      </c>
      <c r="I19" s="252">
        <f>G19-H19</f>
        <v>60</v>
      </c>
      <c r="J19" s="252">
        <f>$F19*I19</f>
        <v>-60000</v>
      </c>
      <c r="K19" s="757">
        <f>J19/1000000</f>
        <v>-0.06</v>
      </c>
      <c r="L19" s="251">
        <v>999874</v>
      </c>
      <c r="M19" s="252">
        <v>999874</v>
      </c>
      <c r="N19" s="252">
        <f>L19-M19</f>
        <v>0</v>
      </c>
      <c r="O19" s="252">
        <f>$F19*N19</f>
        <v>0</v>
      </c>
      <c r="P19" s="757">
        <f>O19/1000000</f>
        <v>0</v>
      </c>
      <c r="Q19" s="346"/>
    </row>
    <row r="20" spans="1:17" ht="14.25" customHeight="1">
      <c r="A20" s="202">
        <v>9</v>
      </c>
      <c r="B20" s="254" t="s">
        <v>21</v>
      </c>
      <c r="C20" s="248">
        <v>4864997</v>
      </c>
      <c r="D20" s="257" t="s">
        <v>12</v>
      </c>
      <c r="E20" s="243" t="s">
        <v>300</v>
      </c>
      <c r="F20" s="248">
        <v>-1000</v>
      </c>
      <c r="G20" s="251">
        <v>37562</v>
      </c>
      <c r="H20" s="252">
        <v>37572</v>
      </c>
      <c r="I20" s="252">
        <f>G20-H20</f>
        <v>-10</v>
      </c>
      <c r="J20" s="252">
        <f>$F20*I20</f>
        <v>10000</v>
      </c>
      <c r="K20" s="757">
        <f>J20/1000000</f>
        <v>0.01</v>
      </c>
      <c r="L20" s="251">
        <v>996838</v>
      </c>
      <c r="M20" s="252">
        <v>996841</v>
      </c>
      <c r="N20" s="252">
        <f>L20-M20</f>
        <v>-3</v>
      </c>
      <c r="O20" s="252">
        <f>$F20*N20</f>
        <v>3000</v>
      </c>
      <c r="P20" s="757">
        <f>O20/1000000</f>
        <v>3.0000000000000001E-3</v>
      </c>
      <c r="Q20" s="345"/>
    </row>
    <row r="21" spans="1:17" ht="13.5" customHeight="1">
      <c r="A21" s="202">
        <v>10</v>
      </c>
      <c r="B21" s="254" t="s">
        <v>22</v>
      </c>
      <c r="C21" s="248">
        <v>4902498</v>
      </c>
      <c r="D21" s="257" t="s">
        <v>12</v>
      </c>
      <c r="E21" s="243" t="s">
        <v>300</v>
      </c>
      <c r="F21" s="248">
        <v>-1000</v>
      </c>
      <c r="G21" s="251">
        <v>1550</v>
      </c>
      <c r="H21" s="252">
        <v>1679</v>
      </c>
      <c r="I21" s="252">
        <f>G21-H21</f>
        <v>-129</v>
      </c>
      <c r="J21" s="252">
        <f>$F21*I21</f>
        <v>129000</v>
      </c>
      <c r="K21" s="757">
        <f>J21/1000000</f>
        <v>0.129</v>
      </c>
      <c r="L21" s="251">
        <v>999858</v>
      </c>
      <c r="M21" s="252">
        <v>999857</v>
      </c>
      <c r="N21" s="252">
        <f>L21-M21</f>
        <v>1</v>
      </c>
      <c r="O21" s="252">
        <f>$F21*N21</f>
        <v>-1000</v>
      </c>
      <c r="P21" s="757">
        <f>O21/1000000</f>
        <v>-1E-3</v>
      </c>
      <c r="Q21" s="338"/>
    </row>
    <row r="22" spans="1:17" ht="15.95" customHeight="1">
      <c r="A22" s="202"/>
      <c r="B22" s="255" t="s">
        <v>23</v>
      </c>
      <c r="C22" s="248"/>
      <c r="D22" s="258"/>
      <c r="E22" s="243"/>
      <c r="F22" s="248"/>
      <c r="G22" s="251"/>
      <c r="H22" s="252"/>
      <c r="I22" s="252"/>
      <c r="J22" s="252"/>
      <c r="K22" s="757"/>
      <c r="L22" s="251"/>
      <c r="M22" s="252"/>
      <c r="N22" s="252"/>
      <c r="O22" s="252"/>
      <c r="P22" s="757"/>
      <c r="Q22" s="338"/>
    </row>
    <row r="23" spans="1:17" ht="15.95" customHeight="1">
      <c r="A23" s="202">
        <v>11</v>
      </c>
      <c r="B23" s="254" t="s">
        <v>14</v>
      </c>
      <c r="C23" s="248">
        <v>4864930</v>
      </c>
      <c r="D23" s="257" t="s">
        <v>12</v>
      </c>
      <c r="E23" s="243" t="s">
        <v>300</v>
      </c>
      <c r="F23" s="248">
        <v>-1000</v>
      </c>
      <c r="G23" s="251">
        <v>17446</v>
      </c>
      <c r="H23" s="252">
        <v>17446</v>
      </c>
      <c r="I23" s="252">
        <f t="shared" ref="I23:I28" si="0">G23-H23</f>
        <v>0</v>
      </c>
      <c r="J23" s="252">
        <f t="shared" ref="J23:J28" si="1">$F23*I23</f>
        <v>0</v>
      </c>
      <c r="K23" s="757">
        <f t="shared" ref="K23:K28" si="2">J23/1000000</f>
        <v>0</v>
      </c>
      <c r="L23" s="251">
        <v>1182</v>
      </c>
      <c r="M23" s="252">
        <v>1017</v>
      </c>
      <c r="N23" s="252">
        <f t="shared" ref="N23:N28" si="3">L23-M23</f>
        <v>165</v>
      </c>
      <c r="O23" s="252">
        <f t="shared" ref="O23:O28" si="4">$F23*N23</f>
        <v>-165000</v>
      </c>
      <c r="P23" s="757">
        <f t="shared" ref="P23:P28" si="5">O23/1000000</f>
        <v>-0.16500000000000001</v>
      </c>
      <c r="Q23" s="346"/>
    </row>
    <row r="24" spans="1:17" ht="15.95" customHeight="1">
      <c r="A24" s="202">
        <v>12</v>
      </c>
      <c r="B24" s="254" t="s">
        <v>24</v>
      </c>
      <c r="C24" s="248">
        <v>4864917</v>
      </c>
      <c r="D24" s="257" t="s">
        <v>12</v>
      </c>
      <c r="E24" s="243" t="s">
        <v>300</v>
      </c>
      <c r="F24" s="248">
        <v>-1000</v>
      </c>
      <c r="G24" s="251">
        <v>40133</v>
      </c>
      <c r="H24" s="252">
        <v>40133</v>
      </c>
      <c r="I24" s="252">
        <f>G24-H24</f>
        <v>0</v>
      </c>
      <c r="J24" s="252">
        <f>$F24*I24</f>
        <v>0</v>
      </c>
      <c r="K24" s="757">
        <f>J24/1000000</f>
        <v>0</v>
      </c>
      <c r="L24" s="251">
        <v>5012</v>
      </c>
      <c r="M24" s="252">
        <v>4827</v>
      </c>
      <c r="N24" s="252">
        <f>L24-M24</f>
        <v>185</v>
      </c>
      <c r="O24" s="252">
        <f>$F24*N24</f>
        <v>-185000</v>
      </c>
      <c r="P24" s="757">
        <f>O24/1000000</f>
        <v>-0.185</v>
      </c>
      <c r="Q24" s="346"/>
    </row>
    <row r="25" spans="1:17" ht="16.5">
      <c r="A25" s="202">
        <v>13</v>
      </c>
      <c r="B25" s="254" t="s">
        <v>21</v>
      </c>
      <c r="C25" s="248">
        <v>4864922</v>
      </c>
      <c r="D25" s="257" t="s">
        <v>12</v>
      </c>
      <c r="E25" s="243" t="s">
        <v>300</v>
      </c>
      <c r="F25" s="248">
        <v>-1000</v>
      </c>
      <c r="G25" s="251">
        <v>65583</v>
      </c>
      <c r="H25" s="252">
        <v>65583</v>
      </c>
      <c r="I25" s="252">
        <f t="shared" si="0"/>
        <v>0</v>
      </c>
      <c r="J25" s="252">
        <f t="shared" si="1"/>
        <v>0</v>
      </c>
      <c r="K25" s="757">
        <f t="shared" si="2"/>
        <v>0</v>
      </c>
      <c r="L25" s="251">
        <v>996735</v>
      </c>
      <c r="M25" s="252">
        <v>996755</v>
      </c>
      <c r="N25" s="252">
        <f t="shared" si="3"/>
        <v>-20</v>
      </c>
      <c r="O25" s="252">
        <f t="shared" si="4"/>
        <v>20000</v>
      </c>
      <c r="P25" s="757">
        <f t="shared" si="5"/>
        <v>0.02</v>
      </c>
      <c r="Q25" s="345"/>
    </row>
    <row r="26" spans="1:17" ht="16.5">
      <c r="A26" s="202">
        <v>14</v>
      </c>
      <c r="B26" s="254" t="s">
        <v>22</v>
      </c>
      <c r="C26" s="248">
        <v>40001535</v>
      </c>
      <c r="D26" s="257" t="s">
        <v>12</v>
      </c>
      <c r="E26" s="243" t="s">
        <v>300</v>
      </c>
      <c r="F26" s="248">
        <v>-1</v>
      </c>
      <c r="G26" s="251">
        <v>30877</v>
      </c>
      <c r="H26" s="252">
        <v>30877</v>
      </c>
      <c r="I26" s="252">
        <f t="shared" si="0"/>
        <v>0</v>
      </c>
      <c r="J26" s="252">
        <f t="shared" si="1"/>
        <v>0</v>
      </c>
      <c r="K26" s="757">
        <f>J26/1000</f>
        <v>0</v>
      </c>
      <c r="L26" s="251">
        <v>99999712</v>
      </c>
      <c r="M26" s="252">
        <v>99999712</v>
      </c>
      <c r="N26" s="252">
        <f t="shared" si="3"/>
        <v>0</v>
      </c>
      <c r="O26" s="252">
        <f t="shared" si="4"/>
        <v>0</v>
      </c>
      <c r="P26" s="757">
        <f>O26/1000</f>
        <v>0</v>
      </c>
      <c r="Q26" s="345"/>
    </row>
    <row r="27" spans="1:17" ht="18.75" customHeight="1">
      <c r="A27" s="202">
        <v>15</v>
      </c>
      <c r="B27" s="254" t="s">
        <v>419</v>
      </c>
      <c r="C27" s="248">
        <v>4902494</v>
      </c>
      <c r="D27" s="257" t="s">
        <v>12</v>
      </c>
      <c r="E27" s="243" t="s">
        <v>300</v>
      </c>
      <c r="F27" s="248">
        <v>1000</v>
      </c>
      <c r="G27" s="251">
        <v>641046</v>
      </c>
      <c r="H27" s="252">
        <v>642614</v>
      </c>
      <c r="I27" s="252">
        <f t="shared" si="0"/>
        <v>-1568</v>
      </c>
      <c r="J27" s="252">
        <f t="shared" si="1"/>
        <v>-1568000</v>
      </c>
      <c r="K27" s="757">
        <f t="shared" si="2"/>
        <v>-1.5680000000000001</v>
      </c>
      <c r="L27" s="251">
        <v>999726</v>
      </c>
      <c r="M27" s="252">
        <v>999726</v>
      </c>
      <c r="N27" s="252">
        <f t="shared" si="3"/>
        <v>0</v>
      </c>
      <c r="O27" s="252">
        <f t="shared" si="4"/>
        <v>0</v>
      </c>
      <c r="P27" s="757">
        <f t="shared" si="5"/>
        <v>0</v>
      </c>
      <c r="Q27" s="338"/>
    </row>
    <row r="28" spans="1:17" ht="18.75" customHeight="1">
      <c r="A28" s="202">
        <v>16</v>
      </c>
      <c r="B28" s="254" t="s">
        <v>418</v>
      </c>
      <c r="C28" s="248">
        <v>4902484</v>
      </c>
      <c r="D28" s="257" t="s">
        <v>12</v>
      </c>
      <c r="E28" s="243" t="s">
        <v>300</v>
      </c>
      <c r="F28" s="248">
        <v>500</v>
      </c>
      <c r="G28" s="251">
        <v>643122</v>
      </c>
      <c r="H28" s="252">
        <v>647720</v>
      </c>
      <c r="I28" s="252">
        <f t="shared" si="0"/>
        <v>-4598</v>
      </c>
      <c r="J28" s="252">
        <f t="shared" si="1"/>
        <v>-2299000</v>
      </c>
      <c r="K28" s="757">
        <f t="shared" si="2"/>
        <v>-2.2989999999999999</v>
      </c>
      <c r="L28" s="251">
        <v>999939</v>
      </c>
      <c r="M28" s="252">
        <v>999939</v>
      </c>
      <c r="N28" s="252">
        <f t="shared" si="3"/>
        <v>0</v>
      </c>
      <c r="O28" s="252">
        <f t="shared" si="4"/>
        <v>0</v>
      </c>
      <c r="P28" s="757">
        <f t="shared" si="5"/>
        <v>0</v>
      </c>
      <c r="Q28" s="338"/>
    </row>
    <row r="29" spans="1:17" ht="18.75" customHeight="1">
      <c r="A29" s="202"/>
      <c r="B29" s="255" t="s">
        <v>385</v>
      </c>
      <c r="C29" s="248"/>
      <c r="D29" s="257"/>
      <c r="E29" s="243"/>
      <c r="F29" s="248"/>
      <c r="G29" s="251"/>
      <c r="H29" s="252"/>
      <c r="I29" s="252"/>
      <c r="J29" s="252"/>
      <c r="K29" s="757"/>
      <c r="L29" s="251"/>
      <c r="M29" s="252"/>
      <c r="N29" s="252"/>
      <c r="O29" s="252"/>
      <c r="P29" s="757"/>
      <c r="Q29" s="338"/>
    </row>
    <row r="30" spans="1:17" ht="15.75" customHeight="1">
      <c r="A30" s="202">
        <v>17</v>
      </c>
      <c r="B30" s="254" t="s">
        <v>14</v>
      </c>
      <c r="C30" s="248">
        <v>4864963</v>
      </c>
      <c r="D30" s="257" t="s">
        <v>12</v>
      </c>
      <c r="E30" s="243" t="s">
        <v>300</v>
      </c>
      <c r="F30" s="248">
        <v>-1000</v>
      </c>
      <c r="G30" s="251">
        <v>16516</v>
      </c>
      <c r="H30" s="252">
        <v>16476</v>
      </c>
      <c r="I30" s="252">
        <f>G30-H30</f>
        <v>40</v>
      </c>
      <c r="J30" s="252">
        <f>$F30*I30</f>
        <v>-40000</v>
      </c>
      <c r="K30" s="757">
        <f>J30/1000000</f>
        <v>-0.04</v>
      </c>
      <c r="L30" s="251">
        <v>5603</v>
      </c>
      <c r="M30" s="252">
        <v>4644</v>
      </c>
      <c r="N30" s="252">
        <f>L30-M30</f>
        <v>959</v>
      </c>
      <c r="O30" s="252">
        <f>$F30*N30</f>
        <v>-959000</v>
      </c>
      <c r="P30" s="757">
        <f>O30/1000000</f>
        <v>-0.95899999999999996</v>
      </c>
      <c r="Q30" s="338"/>
    </row>
    <row r="31" spans="1:17" ht="15.95" customHeight="1">
      <c r="A31" s="202">
        <v>18</v>
      </c>
      <c r="B31" s="254" t="s">
        <v>15</v>
      </c>
      <c r="C31" s="248">
        <v>4865043</v>
      </c>
      <c r="D31" s="257" t="s">
        <v>12</v>
      </c>
      <c r="E31" s="243" t="s">
        <v>300</v>
      </c>
      <c r="F31" s="248">
        <v>-1000</v>
      </c>
      <c r="G31" s="251">
        <v>137</v>
      </c>
      <c r="H31" s="252">
        <v>115</v>
      </c>
      <c r="I31" s="252">
        <f>G31-H31</f>
        <v>22</v>
      </c>
      <c r="J31" s="252">
        <f>$F31*I31</f>
        <v>-22000</v>
      </c>
      <c r="K31" s="757">
        <f>J31/1000000</f>
        <v>-2.1999999999999999E-2</v>
      </c>
      <c r="L31" s="251">
        <v>17148</v>
      </c>
      <c r="M31" s="252">
        <v>17139</v>
      </c>
      <c r="N31" s="252">
        <f>L31-M31</f>
        <v>9</v>
      </c>
      <c r="O31" s="252">
        <f>$F31*N31</f>
        <v>-9000</v>
      </c>
      <c r="P31" s="757">
        <f>O31/1000000</f>
        <v>-8.9999999999999993E-3</v>
      </c>
      <c r="Q31" s="338"/>
    </row>
    <row r="32" spans="1:17" ht="15.95" customHeight="1">
      <c r="A32" s="202">
        <v>19</v>
      </c>
      <c r="B32" s="254" t="s">
        <v>16</v>
      </c>
      <c r="C32" s="248">
        <v>4865052</v>
      </c>
      <c r="D32" s="257" t="s">
        <v>12</v>
      </c>
      <c r="E32" s="243" t="s">
        <v>300</v>
      </c>
      <c r="F32" s="248">
        <v>-1000</v>
      </c>
      <c r="G32" s="251">
        <v>64302</v>
      </c>
      <c r="H32" s="252">
        <v>64255</v>
      </c>
      <c r="I32" s="252">
        <f>G32-H32</f>
        <v>47</v>
      </c>
      <c r="J32" s="252">
        <f>$F32*I32</f>
        <v>-47000</v>
      </c>
      <c r="K32" s="757">
        <f>J32/1000000</f>
        <v>-4.7E-2</v>
      </c>
      <c r="L32" s="251">
        <v>4353</v>
      </c>
      <c r="M32" s="252">
        <v>4324</v>
      </c>
      <c r="N32" s="252">
        <f>L32-M32</f>
        <v>29</v>
      </c>
      <c r="O32" s="252">
        <f>$F32*N32</f>
        <v>-29000</v>
      </c>
      <c r="P32" s="757">
        <f>O32/1000000</f>
        <v>-2.9000000000000001E-2</v>
      </c>
      <c r="Q32" s="338"/>
    </row>
    <row r="33" spans="1:17" ht="15.95" customHeight="1">
      <c r="A33" s="202"/>
      <c r="B33" s="255" t="s">
        <v>25</v>
      </c>
      <c r="C33" s="248"/>
      <c r="D33" s="258"/>
      <c r="E33" s="243"/>
      <c r="F33" s="248"/>
      <c r="G33" s="251"/>
      <c r="H33" s="252"/>
      <c r="I33" s="252"/>
      <c r="J33" s="252"/>
      <c r="K33" s="757"/>
      <c r="L33" s="251"/>
      <c r="M33" s="252"/>
      <c r="N33" s="252"/>
      <c r="O33" s="252"/>
      <c r="P33" s="757"/>
      <c r="Q33" s="338"/>
    </row>
    <row r="34" spans="1:17" ht="15.95" customHeight="1">
      <c r="A34" s="202">
        <v>20</v>
      </c>
      <c r="B34" s="254" t="s">
        <v>381</v>
      </c>
      <c r="C34" s="248">
        <v>4865057</v>
      </c>
      <c r="D34" s="257" t="s">
        <v>12</v>
      </c>
      <c r="E34" s="243" t="s">
        <v>300</v>
      </c>
      <c r="F34" s="248">
        <v>300</v>
      </c>
      <c r="G34" s="251">
        <v>999127</v>
      </c>
      <c r="H34" s="252">
        <v>999125</v>
      </c>
      <c r="I34" s="252">
        <f t="shared" ref="I34:I40" si="6">G34-H34</f>
        <v>2</v>
      </c>
      <c r="J34" s="252">
        <f t="shared" ref="J34:J40" si="7">$F34*I34</f>
        <v>600</v>
      </c>
      <c r="K34" s="757">
        <f t="shared" ref="K34:K40" si="8">J34/1000000</f>
        <v>5.9999999999999995E-4</v>
      </c>
      <c r="L34" s="251">
        <v>997462</v>
      </c>
      <c r="M34" s="252">
        <v>998174</v>
      </c>
      <c r="N34" s="252">
        <f t="shared" ref="N34:N40" si="9">L34-M34</f>
        <v>-712</v>
      </c>
      <c r="O34" s="252">
        <f t="shared" ref="O34:O40" si="10">$F34*N34</f>
        <v>-213600</v>
      </c>
      <c r="P34" s="757">
        <f t="shared" ref="P34:P40" si="11">O34/1000000</f>
        <v>-0.21360000000000001</v>
      </c>
      <c r="Q34" s="359"/>
    </row>
    <row r="35" spans="1:17" ht="15.95" customHeight="1">
      <c r="A35" s="202">
        <v>21</v>
      </c>
      <c r="B35" s="254" t="s">
        <v>26</v>
      </c>
      <c r="C35" s="248">
        <v>4865182</v>
      </c>
      <c r="D35" s="257" t="s">
        <v>12</v>
      </c>
      <c r="E35" s="243" t="s">
        <v>300</v>
      </c>
      <c r="F35" s="248">
        <v>4000</v>
      </c>
      <c r="G35" s="251">
        <v>999545</v>
      </c>
      <c r="H35" s="252">
        <v>999545</v>
      </c>
      <c r="I35" s="252">
        <f t="shared" si="6"/>
        <v>0</v>
      </c>
      <c r="J35" s="252">
        <f t="shared" si="7"/>
        <v>0</v>
      </c>
      <c r="K35" s="757">
        <f t="shared" si="8"/>
        <v>0</v>
      </c>
      <c r="L35" s="251">
        <v>999428</v>
      </c>
      <c r="M35" s="252">
        <v>999441</v>
      </c>
      <c r="N35" s="252">
        <f t="shared" si="9"/>
        <v>-13</v>
      </c>
      <c r="O35" s="252">
        <f t="shared" si="10"/>
        <v>-52000</v>
      </c>
      <c r="P35" s="757">
        <f t="shared" si="11"/>
        <v>-5.1999999999999998E-2</v>
      </c>
      <c r="Q35" s="338"/>
    </row>
    <row r="36" spans="1:17" ht="15.95" customHeight="1">
      <c r="A36" s="202">
        <v>22</v>
      </c>
      <c r="B36" s="254" t="s">
        <v>27</v>
      </c>
      <c r="C36" s="248">
        <v>4864880</v>
      </c>
      <c r="D36" s="257" t="s">
        <v>12</v>
      </c>
      <c r="E36" s="243" t="s">
        <v>300</v>
      </c>
      <c r="F36" s="248">
        <v>500</v>
      </c>
      <c r="G36" s="251">
        <v>1919</v>
      </c>
      <c r="H36" s="252">
        <v>1918</v>
      </c>
      <c r="I36" s="252">
        <f t="shared" si="6"/>
        <v>1</v>
      </c>
      <c r="J36" s="252">
        <f t="shared" si="7"/>
        <v>500</v>
      </c>
      <c r="K36" s="757">
        <f t="shared" si="8"/>
        <v>5.0000000000000001E-4</v>
      </c>
      <c r="L36" s="251">
        <v>18873</v>
      </c>
      <c r="M36" s="252">
        <v>18664</v>
      </c>
      <c r="N36" s="252">
        <f t="shared" si="9"/>
        <v>209</v>
      </c>
      <c r="O36" s="252">
        <f t="shared" si="10"/>
        <v>104500</v>
      </c>
      <c r="P36" s="757">
        <f t="shared" si="11"/>
        <v>0.1045</v>
      </c>
      <c r="Q36" s="338"/>
    </row>
    <row r="37" spans="1:17" ht="15.95" customHeight="1">
      <c r="A37" s="202">
        <v>23</v>
      </c>
      <c r="B37" s="254" t="s">
        <v>28</v>
      </c>
      <c r="C37" s="248">
        <v>4864860</v>
      </c>
      <c r="D37" s="257" t="s">
        <v>12</v>
      </c>
      <c r="E37" s="243" t="s">
        <v>300</v>
      </c>
      <c r="F37" s="248">
        <v>500</v>
      </c>
      <c r="G37" s="251">
        <v>11401</v>
      </c>
      <c r="H37" s="252">
        <v>11389</v>
      </c>
      <c r="I37" s="252">
        <f>G37-H37</f>
        <v>12</v>
      </c>
      <c r="J37" s="252">
        <f>$F37*I37</f>
        <v>6000</v>
      </c>
      <c r="K37" s="757">
        <f>J37/1000000</f>
        <v>6.0000000000000001E-3</v>
      </c>
      <c r="L37" s="251">
        <v>33233</v>
      </c>
      <c r="M37" s="252">
        <v>33075</v>
      </c>
      <c r="N37" s="252">
        <f>L37-M37</f>
        <v>158</v>
      </c>
      <c r="O37" s="252">
        <f>$F37*N37</f>
        <v>79000</v>
      </c>
      <c r="P37" s="757">
        <f>O37/1000000</f>
        <v>7.9000000000000001E-2</v>
      </c>
      <c r="Q37" s="338"/>
    </row>
    <row r="38" spans="1:17" ht="15.95" customHeight="1">
      <c r="A38" s="202">
        <v>24</v>
      </c>
      <c r="B38" s="254" t="s">
        <v>29</v>
      </c>
      <c r="C38" s="248">
        <v>4902486</v>
      </c>
      <c r="D38" s="257" t="s">
        <v>12</v>
      </c>
      <c r="E38" s="243" t="s">
        <v>300</v>
      </c>
      <c r="F38" s="248">
        <v>150</v>
      </c>
      <c r="G38" s="251">
        <v>995912</v>
      </c>
      <c r="H38" s="252">
        <v>995925</v>
      </c>
      <c r="I38" s="252">
        <f t="shared" si="6"/>
        <v>-13</v>
      </c>
      <c r="J38" s="252">
        <f t="shared" si="7"/>
        <v>-1950</v>
      </c>
      <c r="K38" s="757">
        <f t="shared" si="8"/>
        <v>-1.9499999999999999E-3</v>
      </c>
      <c r="L38" s="251">
        <v>817</v>
      </c>
      <c r="M38" s="252">
        <v>1425</v>
      </c>
      <c r="N38" s="252">
        <f t="shared" si="9"/>
        <v>-608</v>
      </c>
      <c r="O38" s="252">
        <f t="shared" si="10"/>
        <v>-91200</v>
      </c>
      <c r="P38" s="757">
        <f t="shared" si="11"/>
        <v>-9.1200000000000003E-2</v>
      </c>
      <c r="Q38" s="346"/>
    </row>
    <row r="39" spans="1:17" ht="15.75" customHeight="1">
      <c r="A39" s="202">
        <v>25</v>
      </c>
      <c r="B39" s="254" t="s">
        <v>324</v>
      </c>
      <c r="C39" s="248">
        <v>4865117</v>
      </c>
      <c r="D39" s="257" t="s">
        <v>12</v>
      </c>
      <c r="E39" s="243" t="s">
        <v>300</v>
      </c>
      <c r="F39" s="614">
        <v>1333.3330000000001</v>
      </c>
      <c r="G39" s="251">
        <v>999983</v>
      </c>
      <c r="H39" s="252">
        <v>999992</v>
      </c>
      <c r="I39" s="252">
        <f t="shared" si="6"/>
        <v>-9</v>
      </c>
      <c r="J39" s="252">
        <f t="shared" si="7"/>
        <v>-11999.997000000001</v>
      </c>
      <c r="K39" s="757">
        <f t="shared" si="8"/>
        <v>-1.1999997000000002E-2</v>
      </c>
      <c r="L39" s="251">
        <v>988716</v>
      </c>
      <c r="M39" s="252">
        <v>989122</v>
      </c>
      <c r="N39" s="252">
        <f t="shared" si="9"/>
        <v>-406</v>
      </c>
      <c r="O39" s="252">
        <f t="shared" si="10"/>
        <v>-541333.19800000009</v>
      </c>
      <c r="P39" s="757">
        <f t="shared" si="11"/>
        <v>-0.54133319800000013</v>
      </c>
      <c r="Q39" s="506"/>
    </row>
    <row r="40" spans="1:17" ht="15.75" customHeight="1">
      <c r="A40" s="202">
        <v>26</v>
      </c>
      <c r="B40" s="254" t="s">
        <v>364</v>
      </c>
      <c r="C40" s="248">
        <v>4864846</v>
      </c>
      <c r="D40" s="257" t="s">
        <v>12</v>
      </c>
      <c r="E40" s="243" t="s">
        <v>300</v>
      </c>
      <c r="F40" s="248">
        <v>1000</v>
      </c>
      <c r="G40" s="251">
        <v>999683</v>
      </c>
      <c r="H40" s="252">
        <v>999680</v>
      </c>
      <c r="I40" s="252">
        <f t="shared" si="6"/>
        <v>3</v>
      </c>
      <c r="J40" s="252">
        <f t="shared" si="7"/>
        <v>3000</v>
      </c>
      <c r="K40" s="757">
        <f t="shared" si="8"/>
        <v>3.0000000000000001E-3</v>
      </c>
      <c r="L40" s="251">
        <v>999330</v>
      </c>
      <c r="M40" s="252">
        <v>999425</v>
      </c>
      <c r="N40" s="252">
        <f t="shared" si="9"/>
        <v>-95</v>
      </c>
      <c r="O40" s="252">
        <f t="shared" si="10"/>
        <v>-95000</v>
      </c>
      <c r="P40" s="757">
        <f t="shared" si="11"/>
        <v>-9.5000000000000001E-2</v>
      </c>
      <c r="Q40" s="345"/>
    </row>
    <row r="41" spans="1:17" ht="15.95" customHeight="1">
      <c r="A41" s="202"/>
      <c r="B41" s="256" t="s">
        <v>30</v>
      </c>
      <c r="C41" s="248"/>
      <c r="D41" s="257"/>
      <c r="E41" s="243"/>
      <c r="F41" s="248"/>
      <c r="G41" s="251"/>
      <c r="H41" s="252"/>
      <c r="I41" s="252"/>
      <c r="J41" s="252"/>
      <c r="K41" s="757"/>
      <c r="L41" s="251"/>
      <c r="M41" s="252"/>
      <c r="N41" s="252"/>
      <c r="O41" s="252"/>
      <c r="P41" s="757"/>
      <c r="Q41" s="338"/>
    </row>
    <row r="42" spans="1:17" ht="13.5" customHeight="1">
      <c r="A42" s="202">
        <v>27</v>
      </c>
      <c r="B42" s="254" t="s">
        <v>498</v>
      </c>
      <c r="C42" s="248">
        <v>5128479</v>
      </c>
      <c r="D42" s="257" t="s">
        <v>12</v>
      </c>
      <c r="E42" s="243" t="s">
        <v>300</v>
      </c>
      <c r="F42" s="248">
        <v>1000</v>
      </c>
      <c r="G42" s="251">
        <v>993426</v>
      </c>
      <c r="H42" s="252">
        <v>993516</v>
      </c>
      <c r="I42" s="252">
        <f>G42-H42</f>
        <v>-90</v>
      </c>
      <c r="J42" s="252">
        <f>$F42*I42</f>
        <v>-90000</v>
      </c>
      <c r="K42" s="757">
        <f>J42/1000000</f>
        <v>-0.09</v>
      </c>
      <c r="L42" s="251">
        <v>999942</v>
      </c>
      <c r="M42" s="252">
        <v>999938</v>
      </c>
      <c r="N42" s="252">
        <f>L42-M42</f>
        <v>4</v>
      </c>
      <c r="O42" s="252">
        <f>$F42*N42</f>
        <v>4000</v>
      </c>
      <c r="P42" s="757">
        <f>O42/1000000</f>
        <v>4.0000000000000001E-3</v>
      </c>
      <c r="Q42" s="345"/>
    </row>
    <row r="43" spans="1:17" ht="13.5" customHeight="1">
      <c r="A43" s="202">
        <v>28</v>
      </c>
      <c r="B43" s="254" t="s">
        <v>499</v>
      </c>
      <c r="C43" s="248">
        <v>4902482</v>
      </c>
      <c r="D43" s="257" t="s">
        <v>12</v>
      </c>
      <c r="E43" s="243" t="s">
        <v>300</v>
      </c>
      <c r="F43" s="248">
        <v>500</v>
      </c>
      <c r="G43" s="251">
        <v>871223</v>
      </c>
      <c r="H43" s="252">
        <v>871375</v>
      </c>
      <c r="I43" s="252">
        <f>G43-H43</f>
        <v>-152</v>
      </c>
      <c r="J43" s="252">
        <f>$F43*I43</f>
        <v>-76000</v>
      </c>
      <c r="K43" s="757">
        <f>J43/1000000</f>
        <v>-7.5999999999999998E-2</v>
      </c>
      <c r="L43" s="251">
        <v>998918</v>
      </c>
      <c r="M43" s="252">
        <v>998924</v>
      </c>
      <c r="N43" s="252">
        <f>L43-M43</f>
        <v>-6</v>
      </c>
      <c r="O43" s="252">
        <f>$F43*N43</f>
        <v>-3000</v>
      </c>
      <c r="P43" s="757">
        <f>O43/1000000</f>
        <v>-3.0000000000000001E-3</v>
      </c>
      <c r="Q43" s="345"/>
    </row>
    <row r="44" spans="1:17" ht="13.5" customHeight="1">
      <c r="A44" s="202">
        <v>29</v>
      </c>
      <c r="B44" s="254" t="s">
        <v>31</v>
      </c>
      <c r="C44" s="248">
        <v>4864791</v>
      </c>
      <c r="D44" s="257" t="s">
        <v>12</v>
      </c>
      <c r="E44" s="243" t="s">
        <v>300</v>
      </c>
      <c r="F44" s="248">
        <v>266.67</v>
      </c>
      <c r="G44" s="251">
        <v>988168</v>
      </c>
      <c r="H44" s="252">
        <v>989447</v>
      </c>
      <c r="I44" s="203">
        <f>G44-H44</f>
        <v>-1279</v>
      </c>
      <c r="J44" s="203">
        <f>$F44*I44</f>
        <v>-341070.93</v>
      </c>
      <c r="K44" s="758">
        <f>J44/1000000</f>
        <v>-0.34107092999999999</v>
      </c>
      <c r="L44" s="251">
        <v>998593</v>
      </c>
      <c r="M44" s="252">
        <v>998593</v>
      </c>
      <c r="N44" s="203">
        <f>L44-M44</f>
        <v>0</v>
      </c>
      <c r="O44" s="203">
        <f>$F44*N44</f>
        <v>0</v>
      </c>
      <c r="P44" s="758">
        <f>O44/1000000</f>
        <v>0</v>
      </c>
      <c r="Q44" s="359"/>
    </row>
    <row r="45" spans="1:17" ht="13.5" customHeight="1">
      <c r="A45" s="202">
        <v>30</v>
      </c>
      <c r="B45" s="254" t="s">
        <v>32</v>
      </c>
      <c r="C45" s="248">
        <v>4865184</v>
      </c>
      <c r="D45" s="257" t="s">
        <v>12</v>
      </c>
      <c r="E45" s="243" t="s">
        <v>300</v>
      </c>
      <c r="F45" s="248">
        <v>2000</v>
      </c>
      <c r="G45" s="251">
        <v>6</v>
      </c>
      <c r="H45" s="252">
        <v>6</v>
      </c>
      <c r="I45" s="252">
        <f>G45-H45</f>
        <v>0</v>
      </c>
      <c r="J45" s="252">
        <f>$F45*I45</f>
        <v>0</v>
      </c>
      <c r="K45" s="757">
        <f>J45/1000000</f>
        <v>0</v>
      </c>
      <c r="L45" s="251">
        <v>105</v>
      </c>
      <c r="M45" s="252">
        <v>103</v>
      </c>
      <c r="N45" s="252">
        <f>L45-M45</f>
        <v>2</v>
      </c>
      <c r="O45" s="252">
        <f>$F45*N45</f>
        <v>4000</v>
      </c>
      <c r="P45" s="757">
        <f>O45/1000000</f>
        <v>4.0000000000000001E-3</v>
      </c>
      <c r="Q45" s="338"/>
    </row>
    <row r="46" spans="1:17" ht="13.5" customHeight="1">
      <c r="A46" s="202"/>
      <c r="B46" s="255" t="s">
        <v>33</v>
      </c>
      <c r="C46" s="248"/>
      <c r="D46" s="258"/>
      <c r="E46" s="243"/>
      <c r="F46" s="248"/>
      <c r="G46" s="251"/>
      <c r="H46" s="252"/>
      <c r="I46" s="252"/>
      <c r="J46" s="252"/>
      <c r="K46" s="757"/>
      <c r="L46" s="251"/>
      <c r="M46" s="252"/>
      <c r="N46" s="252"/>
      <c r="O46" s="252"/>
      <c r="P46" s="757"/>
      <c r="Q46" s="338"/>
    </row>
    <row r="47" spans="1:17" ht="13.5" customHeight="1">
      <c r="A47" s="202">
        <v>31</v>
      </c>
      <c r="B47" s="254" t="s">
        <v>34</v>
      </c>
      <c r="C47" s="248">
        <v>4865041</v>
      </c>
      <c r="D47" s="257" t="s">
        <v>12</v>
      </c>
      <c r="E47" s="243" t="s">
        <v>300</v>
      </c>
      <c r="F47" s="248">
        <v>-1000</v>
      </c>
      <c r="G47" s="251">
        <v>62021</v>
      </c>
      <c r="H47" s="252">
        <v>62129</v>
      </c>
      <c r="I47" s="252">
        <f>G47-H47</f>
        <v>-108</v>
      </c>
      <c r="J47" s="252">
        <f>$F47*I47</f>
        <v>108000</v>
      </c>
      <c r="K47" s="757">
        <f>J47/1000000</f>
        <v>0.108</v>
      </c>
      <c r="L47" s="251">
        <v>995824</v>
      </c>
      <c r="M47" s="252">
        <v>995825</v>
      </c>
      <c r="N47" s="252">
        <f>L47-M47</f>
        <v>-1</v>
      </c>
      <c r="O47" s="252">
        <f>$F47*N47</f>
        <v>1000</v>
      </c>
      <c r="P47" s="757">
        <f>O47/1000000</f>
        <v>1E-3</v>
      </c>
      <c r="Q47" s="338"/>
    </row>
    <row r="48" spans="1:17" ht="13.5" customHeight="1">
      <c r="A48" s="202">
        <v>32</v>
      </c>
      <c r="B48" s="254" t="s">
        <v>15</v>
      </c>
      <c r="C48" s="248">
        <v>4902499</v>
      </c>
      <c r="D48" s="257" t="s">
        <v>12</v>
      </c>
      <c r="E48" s="243" t="s">
        <v>300</v>
      </c>
      <c r="F48" s="248">
        <v>-1000</v>
      </c>
      <c r="G48" s="251">
        <v>8257</v>
      </c>
      <c r="H48" s="252">
        <v>7907</v>
      </c>
      <c r="I48" s="252">
        <f>G48-H48</f>
        <v>350</v>
      </c>
      <c r="J48" s="252">
        <f>$F48*I48</f>
        <v>-350000</v>
      </c>
      <c r="K48" s="757">
        <f>J48/1000000</f>
        <v>-0.35</v>
      </c>
      <c r="L48" s="251">
        <v>1031</v>
      </c>
      <c r="M48" s="252">
        <v>1031</v>
      </c>
      <c r="N48" s="252">
        <f>L48-M48</f>
        <v>0</v>
      </c>
      <c r="O48" s="252">
        <f>$F48*N48</f>
        <v>0</v>
      </c>
      <c r="P48" s="757">
        <f>O48/1000000</f>
        <v>0</v>
      </c>
      <c r="Q48" s="335"/>
    </row>
    <row r="49" spans="1:17" ht="13.5" customHeight="1">
      <c r="A49" s="202">
        <v>33</v>
      </c>
      <c r="B49" s="254" t="s">
        <v>16</v>
      </c>
      <c r="C49" s="248">
        <v>4864788</v>
      </c>
      <c r="D49" s="257" t="s">
        <v>12</v>
      </c>
      <c r="E49" s="243" t="s">
        <v>300</v>
      </c>
      <c r="F49" s="248">
        <v>-2000</v>
      </c>
      <c r="G49" s="251">
        <v>47541</v>
      </c>
      <c r="H49" s="252">
        <v>46403</v>
      </c>
      <c r="I49" s="252">
        <f>G49-H49</f>
        <v>1138</v>
      </c>
      <c r="J49" s="252">
        <f>$F49*I49</f>
        <v>-2276000</v>
      </c>
      <c r="K49" s="757">
        <f>J49/1000000</f>
        <v>-2.2759999999999998</v>
      </c>
      <c r="L49" s="251">
        <v>447</v>
      </c>
      <c r="M49" s="252">
        <v>447</v>
      </c>
      <c r="N49" s="252">
        <f>L49-M49</f>
        <v>0</v>
      </c>
      <c r="O49" s="252">
        <f>$F49*N49</f>
        <v>0</v>
      </c>
      <c r="P49" s="757">
        <f>O49/1000000</f>
        <v>0</v>
      </c>
      <c r="Q49" s="335"/>
    </row>
    <row r="50" spans="1:17" ht="14.25" customHeight="1">
      <c r="A50" s="202"/>
      <c r="B50" s="255" t="s">
        <v>35</v>
      </c>
      <c r="C50" s="248"/>
      <c r="D50" s="258"/>
      <c r="E50" s="243"/>
      <c r="F50" s="248"/>
      <c r="G50" s="251"/>
      <c r="H50" s="252"/>
      <c r="I50" s="252"/>
      <c r="J50" s="252"/>
      <c r="K50" s="757"/>
      <c r="L50" s="251"/>
      <c r="M50" s="252"/>
      <c r="N50" s="252"/>
      <c r="O50" s="252"/>
      <c r="P50" s="757"/>
      <c r="Q50" s="338"/>
    </row>
    <row r="51" spans="1:17" ht="15.95" customHeight="1">
      <c r="A51" s="202">
        <v>34</v>
      </c>
      <c r="B51" s="254" t="s">
        <v>36</v>
      </c>
      <c r="C51" s="248">
        <v>4864847</v>
      </c>
      <c r="D51" s="257" t="s">
        <v>12</v>
      </c>
      <c r="E51" s="243" t="s">
        <v>300</v>
      </c>
      <c r="F51" s="248">
        <v>-2500</v>
      </c>
      <c r="G51" s="251">
        <v>2521</v>
      </c>
      <c r="H51" s="252">
        <v>2521</v>
      </c>
      <c r="I51" s="252">
        <f>G51-H51</f>
        <v>0</v>
      </c>
      <c r="J51" s="252">
        <f>$F51*I51</f>
        <v>0</v>
      </c>
      <c r="K51" s="757">
        <f>J51/1000000</f>
        <v>0</v>
      </c>
      <c r="L51" s="251">
        <v>529</v>
      </c>
      <c r="M51" s="252">
        <v>523</v>
      </c>
      <c r="N51" s="252">
        <f>L51-M51</f>
        <v>6</v>
      </c>
      <c r="O51" s="252">
        <f>$F51*N51</f>
        <v>-15000</v>
      </c>
      <c r="P51" s="962">
        <f>O51/1000000</f>
        <v>-1.4999999999999999E-2</v>
      </c>
      <c r="Q51" s="346"/>
    </row>
    <row r="52" spans="1:17" ht="15.75" customHeight="1">
      <c r="A52" s="202"/>
      <c r="B52" s="255" t="s">
        <v>332</v>
      </c>
      <c r="C52" s="248"/>
      <c r="D52" s="257"/>
      <c r="E52" s="243"/>
      <c r="F52" s="248"/>
      <c r="G52" s="251"/>
      <c r="H52" s="252"/>
      <c r="I52" s="252"/>
      <c r="J52" s="252"/>
      <c r="K52" s="757"/>
      <c r="L52" s="251"/>
      <c r="M52" s="252"/>
      <c r="N52" s="252"/>
      <c r="O52" s="252"/>
      <c r="P52" s="757"/>
      <c r="Q52" s="338"/>
    </row>
    <row r="53" spans="1:17" ht="15.95" customHeight="1">
      <c r="A53" s="202">
        <v>35</v>
      </c>
      <c r="B53" s="254" t="s">
        <v>380</v>
      </c>
      <c r="C53" s="248">
        <v>4864892</v>
      </c>
      <c r="D53" s="257" t="s">
        <v>12</v>
      </c>
      <c r="E53" s="243" t="s">
        <v>300</v>
      </c>
      <c r="F53" s="248">
        <v>-4000</v>
      </c>
      <c r="G53" s="251">
        <v>20492</v>
      </c>
      <c r="H53" s="252">
        <v>20492</v>
      </c>
      <c r="I53" s="252">
        <f>G53-H53</f>
        <v>0</v>
      </c>
      <c r="J53" s="252">
        <f>$F53*I53</f>
        <v>0</v>
      </c>
      <c r="K53" s="757">
        <f>J53/1000000</f>
        <v>0</v>
      </c>
      <c r="L53" s="251">
        <v>2408</v>
      </c>
      <c r="M53" s="252">
        <v>1918</v>
      </c>
      <c r="N53" s="252">
        <f>L53-M53</f>
        <v>490</v>
      </c>
      <c r="O53" s="252">
        <f>$F53*N53</f>
        <v>-1960000</v>
      </c>
      <c r="P53" s="757">
        <f>O53/1000000</f>
        <v>-1.96</v>
      </c>
      <c r="Q53" s="338"/>
    </row>
    <row r="54" spans="1:17" ht="18.75" customHeight="1">
      <c r="A54" s="202">
        <v>36</v>
      </c>
      <c r="B54" s="254" t="s">
        <v>339</v>
      </c>
      <c r="C54" s="248">
        <v>4864992</v>
      </c>
      <c r="D54" s="257" t="s">
        <v>12</v>
      </c>
      <c r="E54" s="243" t="s">
        <v>300</v>
      </c>
      <c r="F54" s="248">
        <v>-1000</v>
      </c>
      <c r="G54" s="251">
        <v>182824</v>
      </c>
      <c r="H54" s="252">
        <v>182824</v>
      </c>
      <c r="I54" s="252">
        <f>G54-H54</f>
        <v>0</v>
      </c>
      <c r="J54" s="252">
        <f>$F54*I54</f>
        <v>0</v>
      </c>
      <c r="K54" s="757">
        <f>J54/1000000</f>
        <v>0</v>
      </c>
      <c r="L54" s="251">
        <v>2457</v>
      </c>
      <c r="M54" s="252">
        <v>1574</v>
      </c>
      <c r="N54" s="252">
        <f>L54-M54</f>
        <v>883</v>
      </c>
      <c r="O54" s="252">
        <f>$F54*N54</f>
        <v>-883000</v>
      </c>
      <c r="P54" s="757">
        <f>O54/1000000</f>
        <v>-0.88300000000000001</v>
      </c>
      <c r="Q54" s="550"/>
    </row>
    <row r="55" spans="1:17" ht="15.95" customHeight="1">
      <c r="A55" s="202">
        <v>37</v>
      </c>
      <c r="B55" s="254" t="s">
        <v>333</v>
      </c>
      <c r="C55" s="248">
        <v>4864827</v>
      </c>
      <c r="D55" s="257" t="s">
        <v>12</v>
      </c>
      <c r="E55" s="243" t="s">
        <v>300</v>
      </c>
      <c r="F55" s="248">
        <v>-333.33</v>
      </c>
      <c r="G55" s="251">
        <v>440028</v>
      </c>
      <c r="H55" s="252">
        <v>439943</v>
      </c>
      <c r="I55" s="252">
        <f>G55-H55</f>
        <v>85</v>
      </c>
      <c r="J55" s="252">
        <f>$F55*I55</f>
        <v>-28333.05</v>
      </c>
      <c r="K55" s="757">
        <f>J55/1000000</f>
        <v>-2.8333049999999999E-2</v>
      </c>
      <c r="L55" s="251">
        <v>12157</v>
      </c>
      <c r="M55" s="252">
        <v>11333</v>
      </c>
      <c r="N55" s="252">
        <f>L55-M55</f>
        <v>824</v>
      </c>
      <c r="O55" s="252">
        <f>$F55*N55</f>
        <v>-274663.92</v>
      </c>
      <c r="P55" s="757">
        <f>O55/1000000</f>
        <v>-0.27466392000000001</v>
      </c>
      <c r="Q55" s="550"/>
    </row>
    <row r="56" spans="1:17" ht="30" customHeight="1">
      <c r="A56" s="202">
        <v>38</v>
      </c>
      <c r="B56" s="254" t="s">
        <v>439</v>
      </c>
      <c r="C56" s="248">
        <v>4902508</v>
      </c>
      <c r="D56" s="257" t="s">
        <v>12</v>
      </c>
      <c r="E56" s="243" t="s">
        <v>300</v>
      </c>
      <c r="F56" s="248">
        <v>-6666.6670000000004</v>
      </c>
      <c r="G56" s="251">
        <v>0</v>
      </c>
      <c r="H56" s="252">
        <v>0</v>
      </c>
      <c r="I56" s="252">
        <f>G56-H56</f>
        <v>0</v>
      </c>
      <c r="J56" s="252">
        <f>$F56*I56</f>
        <v>0</v>
      </c>
      <c r="K56" s="757">
        <f>J56/1000000</f>
        <v>0</v>
      </c>
      <c r="L56" s="251">
        <v>28</v>
      </c>
      <c r="M56" s="252">
        <v>0</v>
      </c>
      <c r="N56" s="252">
        <f>L56-M56</f>
        <v>28</v>
      </c>
      <c r="O56" s="252">
        <f>$F56*N56</f>
        <v>-186666.67600000001</v>
      </c>
      <c r="P56" s="757">
        <f>O56/1000000</f>
        <v>-0.186666676</v>
      </c>
      <c r="Q56" s="961" t="s">
        <v>525</v>
      </c>
    </row>
    <row r="57" spans="1:17" ht="29.25" customHeight="1">
      <c r="A57" s="202"/>
      <c r="B57" s="254"/>
      <c r="C57" s="248" t="s">
        <v>516</v>
      </c>
      <c r="D57" s="257" t="s">
        <v>432</v>
      </c>
      <c r="E57" s="243" t="s">
        <v>300</v>
      </c>
      <c r="F57" s="248">
        <v>-1</v>
      </c>
      <c r="G57" s="251">
        <v>132322000</v>
      </c>
      <c r="H57" s="252">
        <v>132240000</v>
      </c>
      <c r="I57" s="252">
        <f>G57-H57</f>
        <v>82000</v>
      </c>
      <c r="J57" s="252">
        <f>$F57*I57</f>
        <v>-82000</v>
      </c>
      <c r="K57" s="757">
        <f>J57/1000000</f>
        <v>-8.2000000000000003E-2</v>
      </c>
      <c r="L57" s="251">
        <v>2753000</v>
      </c>
      <c r="M57" s="252">
        <v>2751000</v>
      </c>
      <c r="N57" s="252">
        <f>L57-M57</f>
        <v>2000</v>
      </c>
      <c r="O57" s="252">
        <f>$F57*N57</f>
        <v>-2000</v>
      </c>
      <c r="P57" s="757">
        <f>O57/1000000</f>
        <v>-2E-3</v>
      </c>
      <c r="Q57" s="961" t="s">
        <v>527</v>
      </c>
    </row>
    <row r="58" spans="1:17" ht="12" customHeight="1">
      <c r="A58" s="202"/>
      <c r="B58" s="256" t="s">
        <v>353</v>
      </c>
      <c r="C58" s="248"/>
      <c r="D58" s="257"/>
      <c r="E58" s="243"/>
      <c r="F58" s="248"/>
      <c r="G58" s="251"/>
      <c r="H58" s="252"/>
      <c r="I58" s="252"/>
      <c r="J58" s="252"/>
      <c r="K58" s="757"/>
      <c r="L58" s="251"/>
      <c r="M58" s="252"/>
      <c r="N58" s="252"/>
      <c r="O58" s="252"/>
      <c r="P58" s="757"/>
      <c r="Q58" s="339"/>
    </row>
    <row r="59" spans="1:17" ht="15.95" customHeight="1">
      <c r="A59" s="202">
        <v>39</v>
      </c>
      <c r="B59" s="254" t="s">
        <v>14</v>
      </c>
      <c r="C59" s="248">
        <v>4864957</v>
      </c>
      <c r="D59" s="257" t="s">
        <v>12</v>
      </c>
      <c r="E59" s="243" t="s">
        <v>300</v>
      </c>
      <c r="F59" s="248">
        <v>-2500</v>
      </c>
      <c r="G59" s="251">
        <v>7594</v>
      </c>
      <c r="H59" s="252">
        <v>7538</v>
      </c>
      <c r="I59" s="252">
        <f>G59-H59</f>
        <v>56</v>
      </c>
      <c r="J59" s="252">
        <f>$F59*I59</f>
        <v>-140000</v>
      </c>
      <c r="K59" s="757">
        <f>J59/1000000</f>
        <v>-0.14000000000000001</v>
      </c>
      <c r="L59" s="251">
        <v>1664</v>
      </c>
      <c r="M59" s="252">
        <v>1645</v>
      </c>
      <c r="N59" s="252">
        <f>L59-M59</f>
        <v>19</v>
      </c>
      <c r="O59" s="252">
        <f>$F59*N59</f>
        <v>-47500</v>
      </c>
      <c r="P59" s="757">
        <f>O59/1000000</f>
        <v>-4.7500000000000001E-2</v>
      </c>
      <c r="Q59" s="359"/>
    </row>
    <row r="60" spans="1:17" ht="18.75" customHeight="1">
      <c r="A60" s="202">
        <v>40</v>
      </c>
      <c r="B60" s="254" t="s">
        <v>15</v>
      </c>
      <c r="C60" s="248">
        <v>5128468</v>
      </c>
      <c r="D60" s="257" t="s">
        <v>12</v>
      </c>
      <c r="E60" s="243" t="s">
        <v>300</v>
      </c>
      <c r="F60" s="248">
        <v>-1000</v>
      </c>
      <c r="G60" s="251">
        <v>172706</v>
      </c>
      <c r="H60" s="252">
        <v>172452</v>
      </c>
      <c r="I60" s="252">
        <f>G60-H60</f>
        <v>254</v>
      </c>
      <c r="J60" s="252">
        <f>$F60*I60</f>
        <v>-254000</v>
      </c>
      <c r="K60" s="757">
        <f>J60/1000000</f>
        <v>-0.254</v>
      </c>
      <c r="L60" s="251">
        <v>6425</v>
      </c>
      <c r="M60" s="252">
        <v>6385</v>
      </c>
      <c r="N60" s="252">
        <f>L60-M60</f>
        <v>40</v>
      </c>
      <c r="O60" s="252">
        <f>$F60*N60</f>
        <v>-40000</v>
      </c>
      <c r="P60" s="757">
        <f>O60/1000000</f>
        <v>-0.04</v>
      </c>
      <c r="Q60" s="342"/>
    </row>
    <row r="61" spans="1:17" ht="18.75" customHeight="1">
      <c r="A61" s="202"/>
      <c r="B61" s="256" t="s">
        <v>435</v>
      </c>
      <c r="C61" s="248"/>
      <c r="D61" s="257"/>
      <c r="E61" s="243"/>
      <c r="F61" s="248"/>
      <c r="G61" s="251"/>
      <c r="H61" s="252"/>
      <c r="I61" s="252"/>
      <c r="J61" s="252"/>
      <c r="K61" s="757"/>
      <c r="L61" s="251"/>
      <c r="M61" s="252"/>
      <c r="N61" s="252"/>
      <c r="O61" s="252"/>
      <c r="P61" s="757"/>
      <c r="Q61" s="342"/>
    </row>
    <row r="62" spans="1:17" ht="18.75" customHeight="1">
      <c r="A62" s="202">
        <v>41</v>
      </c>
      <c r="B62" s="254" t="s">
        <v>14</v>
      </c>
      <c r="C62" s="248" t="s">
        <v>436</v>
      </c>
      <c r="D62" s="257" t="s">
        <v>438</v>
      </c>
      <c r="E62" s="243" t="s">
        <v>300</v>
      </c>
      <c r="F62" s="248">
        <v>-1</v>
      </c>
      <c r="G62" s="251">
        <v>23463000</v>
      </c>
      <c r="H62" s="252">
        <v>23311000</v>
      </c>
      <c r="I62" s="252">
        <f>G62-H62</f>
        <v>152000</v>
      </c>
      <c r="J62" s="252">
        <f>$F62*I62</f>
        <v>-152000</v>
      </c>
      <c r="K62" s="757">
        <f>J62/1000000</f>
        <v>-0.152</v>
      </c>
      <c r="L62" s="251">
        <v>6808000</v>
      </c>
      <c r="M62" s="252">
        <v>6808000</v>
      </c>
      <c r="N62" s="252">
        <f>L62-M62</f>
        <v>0</v>
      </c>
      <c r="O62" s="252">
        <f>$F62*N62</f>
        <v>0</v>
      </c>
      <c r="P62" s="757">
        <f>O62/1000000</f>
        <v>0</v>
      </c>
      <c r="Q62" s="335"/>
    </row>
    <row r="63" spans="1:17" ht="18.75" customHeight="1">
      <c r="A63" s="202">
        <v>42</v>
      </c>
      <c r="B63" s="254" t="s">
        <v>15</v>
      </c>
      <c r="C63" s="248" t="s">
        <v>437</v>
      </c>
      <c r="D63" s="257" t="s">
        <v>438</v>
      </c>
      <c r="E63" s="243" t="s">
        <v>300</v>
      </c>
      <c r="F63" s="248">
        <v>-1</v>
      </c>
      <c r="G63" s="251">
        <v>67349000</v>
      </c>
      <c r="H63" s="252">
        <v>66317000</v>
      </c>
      <c r="I63" s="252">
        <f>G63-H63</f>
        <v>1032000</v>
      </c>
      <c r="J63" s="252">
        <f>$F63*I63</f>
        <v>-1032000</v>
      </c>
      <c r="K63" s="757">
        <f>J63/1000000</f>
        <v>-1.032</v>
      </c>
      <c r="L63" s="251">
        <v>4872000</v>
      </c>
      <c r="M63" s="252">
        <v>4872000</v>
      </c>
      <c r="N63" s="252">
        <f>L63-M63</f>
        <v>0</v>
      </c>
      <c r="O63" s="252">
        <f>$F63*N63</f>
        <v>0</v>
      </c>
      <c r="P63" s="757">
        <f>O63/1000000</f>
        <v>0</v>
      </c>
      <c r="Q63" s="335"/>
    </row>
    <row r="64" spans="1:17" ht="15" customHeight="1">
      <c r="A64" s="202"/>
      <c r="B64" s="256" t="s">
        <v>357</v>
      </c>
      <c r="C64" s="248"/>
      <c r="D64" s="257"/>
      <c r="E64" s="243"/>
      <c r="F64" s="248"/>
      <c r="G64" s="251"/>
      <c r="H64" s="252"/>
      <c r="I64" s="252"/>
      <c r="J64" s="252"/>
      <c r="K64" s="757"/>
      <c r="L64" s="251"/>
      <c r="M64" s="252"/>
      <c r="N64" s="252"/>
      <c r="O64" s="252"/>
      <c r="P64" s="757"/>
      <c r="Q64" s="342"/>
    </row>
    <row r="65" spans="1:17" ht="15.75" customHeight="1">
      <c r="A65" s="202">
        <v>43</v>
      </c>
      <c r="B65" s="254" t="s">
        <v>14</v>
      </c>
      <c r="C65" s="248">
        <v>4864903</v>
      </c>
      <c r="D65" s="257" t="s">
        <v>12</v>
      </c>
      <c r="E65" s="243" t="s">
        <v>300</v>
      </c>
      <c r="F65" s="248">
        <v>-1000</v>
      </c>
      <c r="G65" s="251">
        <v>55177</v>
      </c>
      <c r="H65" s="252">
        <v>55175</v>
      </c>
      <c r="I65" s="252">
        <f>G65-H65</f>
        <v>2</v>
      </c>
      <c r="J65" s="252">
        <f>$F65*I65</f>
        <v>-2000</v>
      </c>
      <c r="K65" s="757">
        <f>J65/1000000</f>
        <v>-2E-3</v>
      </c>
      <c r="L65" s="251">
        <v>494</v>
      </c>
      <c r="M65" s="252">
        <v>382</v>
      </c>
      <c r="N65" s="252">
        <f>L65-M65</f>
        <v>112</v>
      </c>
      <c r="O65" s="252">
        <f>$F65*N65</f>
        <v>-112000</v>
      </c>
      <c r="P65" s="757">
        <f>O65/1000000</f>
        <v>-0.112</v>
      </c>
      <c r="Q65" s="335"/>
    </row>
    <row r="66" spans="1:17" s="368" customFormat="1" ht="23.25" customHeight="1">
      <c r="A66" s="741">
        <v>44</v>
      </c>
      <c r="B66" s="742" t="s">
        <v>15</v>
      </c>
      <c r="C66" s="355">
        <v>4864946</v>
      </c>
      <c r="D66" s="743" t="s">
        <v>12</v>
      </c>
      <c r="E66" s="744" t="s">
        <v>300</v>
      </c>
      <c r="F66" s="355">
        <v>-1000</v>
      </c>
      <c r="G66" s="745">
        <v>62721</v>
      </c>
      <c r="H66" s="746">
        <v>62721</v>
      </c>
      <c r="I66" s="746">
        <f>G66-H66</f>
        <v>0</v>
      </c>
      <c r="J66" s="746">
        <f>$F66*I66</f>
        <v>0</v>
      </c>
      <c r="K66" s="759">
        <f>J66/1000000</f>
        <v>0</v>
      </c>
      <c r="L66" s="745">
        <v>3368</v>
      </c>
      <c r="M66" s="746">
        <v>2961</v>
      </c>
      <c r="N66" s="746">
        <f>L66-M66</f>
        <v>407</v>
      </c>
      <c r="O66" s="746">
        <f>$F66*N66</f>
        <v>-407000</v>
      </c>
      <c r="P66" s="759">
        <f>O66/1000000</f>
        <v>-0.40699999999999997</v>
      </c>
      <c r="Q66" s="747"/>
    </row>
    <row r="67" spans="1:17" ht="14.25" customHeight="1">
      <c r="A67" s="202"/>
      <c r="B67" s="256" t="s">
        <v>331</v>
      </c>
      <c r="C67" s="248"/>
      <c r="D67" s="257"/>
      <c r="E67" s="243"/>
      <c r="F67" s="248"/>
      <c r="G67" s="251"/>
      <c r="H67" s="252"/>
      <c r="I67" s="252"/>
      <c r="J67" s="252"/>
      <c r="K67" s="757"/>
      <c r="L67" s="251"/>
      <c r="M67" s="252"/>
      <c r="N67" s="252"/>
      <c r="O67" s="252"/>
      <c r="P67" s="757"/>
      <c r="Q67" s="338"/>
    </row>
    <row r="68" spans="1:17" ht="14.25" customHeight="1">
      <c r="A68" s="202"/>
      <c r="B68" s="256" t="s">
        <v>41</v>
      </c>
      <c r="C68" s="248"/>
      <c r="D68" s="257"/>
      <c r="E68" s="243"/>
      <c r="F68" s="248"/>
      <c r="G68" s="251"/>
      <c r="H68" s="252"/>
      <c r="I68" s="252"/>
      <c r="J68" s="252"/>
      <c r="K68" s="757"/>
      <c r="L68" s="251"/>
      <c r="M68" s="252"/>
      <c r="N68" s="252"/>
      <c r="O68" s="252"/>
      <c r="P68" s="757"/>
      <c r="Q68" s="338"/>
    </row>
    <row r="69" spans="1:17" s="364" customFormat="1" ht="15.75" thickBot="1">
      <c r="A69" s="442">
        <v>45</v>
      </c>
      <c r="B69" s="585" t="s">
        <v>42</v>
      </c>
      <c r="C69" s="541">
        <v>4864843</v>
      </c>
      <c r="D69" s="541" t="s">
        <v>12</v>
      </c>
      <c r="E69" s="541" t="s">
        <v>300</v>
      </c>
      <c r="F69" s="541">
        <v>1000</v>
      </c>
      <c r="G69" s="336">
        <v>991264</v>
      </c>
      <c r="H69" s="337">
        <v>991324</v>
      </c>
      <c r="I69" s="541">
        <f>G69-H69</f>
        <v>-60</v>
      </c>
      <c r="J69" s="541">
        <f>$F69*I69</f>
        <v>-60000</v>
      </c>
      <c r="K69" s="760">
        <f>J69/1000000</f>
        <v>-0.06</v>
      </c>
      <c r="L69" s="336">
        <v>24060</v>
      </c>
      <c r="M69" s="337">
        <v>24133</v>
      </c>
      <c r="N69" s="541">
        <f>L69-M69</f>
        <v>-73</v>
      </c>
      <c r="O69" s="541">
        <f>$F69*N69</f>
        <v>-73000</v>
      </c>
      <c r="P69" s="774">
        <f>O69/1000000</f>
        <v>-7.2999999999999995E-2</v>
      </c>
      <c r="Q69" s="405"/>
    </row>
    <row r="70" spans="1:17" s="549" customFormat="1" ht="16.5" hidden="1" thickTop="1" thickBot="1">
      <c r="A70" s="511"/>
      <c r="B70" s="547"/>
      <c r="C70" s="548"/>
      <c r="D70" s="552"/>
      <c r="F70" s="548"/>
      <c r="G70" s="252" t="e">
        <v>#N/A</v>
      </c>
      <c r="H70" s="252" t="e">
        <v>#N/A</v>
      </c>
      <c r="I70" s="548"/>
      <c r="J70" s="548"/>
      <c r="K70" s="761"/>
      <c r="L70" s="252" t="e">
        <v>#N/A</v>
      </c>
      <c r="M70" s="252" t="e">
        <v>#N/A</v>
      </c>
      <c r="N70" s="548"/>
      <c r="O70" s="548"/>
      <c r="P70" s="761"/>
      <c r="Q70" s="553"/>
    </row>
    <row r="71" spans="1:17" ht="21.75" customHeight="1" thickTop="1" thickBot="1">
      <c r="A71" s="203"/>
      <c r="B71" s="351" t="s">
        <v>268</v>
      </c>
      <c r="C71" s="29"/>
      <c r="D71" s="258"/>
      <c r="E71" s="243"/>
      <c r="F71" s="29"/>
      <c r="G71" s="337"/>
      <c r="H71" s="337"/>
      <c r="I71" s="252"/>
      <c r="J71" s="252"/>
      <c r="K71" s="762"/>
      <c r="L71" s="337"/>
      <c r="M71" s="337"/>
      <c r="N71" s="252"/>
      <c r="O71" s="252"/>
      <c r="P71" s="762"/>
      <c r="Q71" s="394" t="str">
        <f>Q1</f>
        <v>AUGUST-2024</v>
      </c>
    </row>
    <row r="72" spans="1:17" ht="15.95" customHeight="1" thickTop="1">
      <c r="A72" s="201"/>
      <c r="B72" s="253" t="s">
        <v>43</v>
      </c>
      <c r="C72" s="241"/>
      <c r="D72" s="259"/>
      <c r="E72" s="259"/>
      <c r="F72" s="241"/>
      <c r="G72" s="711"/>
      <c r="H72" s="395"/>
      <c r="I72" s="395"/>
      <c r="J72" s="395"/>
      <c r="K72" s="763"/>
      <c r="L72" s="395"/>
      <c r="M72" s="395"/>
      <c r="N72" s="395"/>
      <c r="O72" s="395"/>
      <c r="P72" s="763"/>
      <c r="Q72" s="396"/>
    </row>
    <row r="73" spans="1:17" ht="15.95" customHeight="1">
      <c r="A73" s="202">
        <v>46</v>
      </c>
      <c r="B73" s="365" t="s">
        <v>76</v>
      </c>
      <c r="C73" s="248">
        <v>4902578</v>
      </c>
      <c r="D73" s="258" t="s">
        <v>12</v>
      </c>
      <c r="E73" s="243" t="s">
        <v>300</v>
      </c>
      <c r="F73" s="248">
        <v>300</v>
      </c>
      <c r="G73" s="251">
        <v>998507</v>
      </c>
      <c r="H73" s="252">
        <v>998507</v>
      </c>
      <c r="I73" s="252">
        <f>G73-H73</f>
        <v>0</v>
      </c>
      <c r="J73" s="252">
        <f>$F73*I73</f>
        <v>0</v>
      </c>
      <c r="K73" s="757">
        <f>J73/1000000</f>
        <v>0</v>
      </c>
      <c r="L73" s="251">
        <v>999767</v>
      </c>
      <c r="M73" s="252">
        <v>999767</v>
      </c>
      <c r="N73" s="252">
        <f>L73-M73</f>
        <v>0</v>
      </c>
      <c r="O73" s="252">
        <f>$F73*N73</f>
        <v>0</v>
      </c>
      <c r="P73" s="757">
        <f>O73/1000000</f>
        <v>0</v>
      </c>
      <c r="Q73" s="338"/>
    </row>
    <row r="74" spans="1:17" ht="15.95" customHeight="1">
      <c r="A74" s="202"/>
      <c r="B74" s="255" t="s">
        <v>48</v>
      </c>
      <c r="C74" s="248"/>
      <c r="D74" s="258"/>
      <c r="E74" s="258"/>
      <c r="F74" s="248"/>
      <c r="G74" s="251"/>
      <c r="H74" s="252"/>
      <c r="I74" s="252"/>
      <c r="J74" s="252"/>
      <c r="K74" s="757"/>
      <c r="L74" s="251"/>
      <c r="M74" s="252"/>
      <c r="N74" s="252"/>
      <c r="O74" s="252"/>
      <c r="P74" s="757"/>
      <c r="Q74" s="338"/>
    </row>
    <row r="75" spans="1:17" ht="15.95" customHeight="1">
      <c r="A75" s="202">
        <v>47</v>
      </c>
      <c r="B75" s="254" t="s">
        <v>49</v>
      </c>
      <c r="C75" s="248">
        <v>4865065</v>
      </c>
      <c r="D75" s="257" t="s">
        <v>12</v>
      </c>
      <c r="E75" s="243" t="s">
        <v>300</v>
      </c>
      <c r="F75" s="248">
        <v>266.67</v>
      </c>
      <c r="G75" s="251">
        <v>0</v>
      </c>
      <c r="H75" s="252">
        <v>0</v>
      </c>
      <c r="I75" s="252">
        <f>G75-H75</f>
        <v>0</v>
      </c>
      <c r="J75" s="252">
        <f>$F75*I75</f>
        <v>0</v>
      </c>
      <c r="K75" s="757">
        <f>J75/1000000</f>
        <v>0</v>
      </c>
      <c r="L75" s="251">
        <v>999995</v>
      </c>
      <c r="M75" s="252">
        <v>999995</v>
      </c>
      <c r="N75" s="252">
        <f>L75-M75</f>
        <v>0</v>
      </c>
      <c r="O75" s="252">
        <f>$F75*N75</f>
        <v>0</v>
      </c>
      <c r="P75" s="757">
        <f>O75/1000000</f>
        <v>0</v>
      </c>
      <c r="Q75" s="739"/>
    </row>
    <row r="76" spans="1:17" ht="15.95" customHeight="1">
      <c r="A76" s="202">
        <v>48</v>
      </c>
      <c r="B76" s="254" t="s">
        <v>50</v>
      </c>
      <c r="C76" s="248">
        <v>4902541</v>
      </c>
      <c r="D76" s="257" t="s">
        <v>12</v>
      </c>
      <c r="E76" s="243" t="s">
        <v>300</v>
      </c>
      <c r="F76" s="248">
        <v>100</v>
      </c>
      <c r="G76" s="251">
        <v>999482</v>
      </c>
      <c r="H76" s="252">
        <v>999482</v>
      </c>
      <c r="I76" s="252">
        <f>G76-H76</f>
        <v>0</v>
      </c>
      <c r="J76" s="252">
        <f>$F76*I76</f>
        <v>0</v>
      </c>
      <c r="K76" s="757">
        <f>J76/1000000</f>
        <v>0</v>
      </c>
      <c r="L76" s="251">
        <v>999486</v>
      </c>
      <c r="M76" s="252">
        <v>999486</v>
      </c>
      <c r="N76" s="252">
        <f>L76-M76</f>
        <v>0</v>
      </c>
      <c r="O76" s="252">
        <f>$F76*N76</f>
        <v>0</v>
      </c>
      <c r="P76" s="757">
        <f>O76/1000000</f>
        <v>0</v>
      </c>
      <c r="Q76" s="338"/>
    </row>
    <row r="77" spans="1:17" ht="15.95" customHeight="1">
      <c r="A77" s="202">
        <v>49</v>
      </c>
      <c r="B77" s="254" t="s">
        <v>51</v>
      </c>
      <c r="C77" s="248">
        <v>4902539</v>
      </c>
      <c r="D77" s="257" t="s">
        <v>12</v>
      </c>
      <c r="E77" s="243" t="s">
        <v>300</v>
      </c>
      <c r="F77" s="248">
        <v>100</v>
      </c>
      <c r="G77" s="251">
        <v>3111</v>
      </c>
      <c r="H77" s="252">
        <v>3099</v>
      </c>
      <c r="I77" s="252">
        <f>G77-H77</f>
        <v>12</v>
      </c>
      <c r="J77" s="252">
        <f>$F77*I77</f>
        <v>1200</v>
      </c>
      <c r="K77" s="757">
        <f>J77/1000000</f>
        <v>1.1999999999999999E-3</v>
      </c>
      <c r="L77" s="251">
        <v>36809</v>
      </c>
      <c r="M77" s="252">
        <v>36697</v>
      </c>
      <c r="N77" s="252">
        <f>L77-M77</f>
        <v>112</v>
      </c>
      <c r="O77" s="252">
        <f>$F77*N77</f>
        <v>11200</v>
      </c>
      <c r="P77" s="757">
        <f>O77/1000000</f>
        <v>1.12E-2</v>
      </c>
      <c r="Q77" s="338"/>
    </row>
    <row r="78" spans="1:17" ht="15.95" customHeight="1">
      <c r="A78" s="202"/>
      <c r="B78" s="255" t="s">
        <v>52</v>
      </c>
      <c r="C78" s="248"/>
      <c r="D78" s="258"/>
      <c r="E78" s="258"/>
      <c r="F78" s="248"/>
      <c r="G78" s="251"/>
      <c r="H78" s="252"/>
      <c r="I78" s="252"/>
      <c r="J78" s="252"/>
      <c r="K78" s="757"/>
      <c r="L78" s="251"/>
      <c r="M78" s="252"/>
      <c r="N78" s="252"/>
      <c r="O78" s="252"/>
      <c r="P78" s="757"/>
      <c r="Q78" s="338"/>
    </row>
    <row r="79" spans="1:17" ht="15.95" customHeight="1">
      <c r="A79" s="202">
        <v>50</v>
      </c>
      <c r="B79" s="254" t="s">
        <v>53</v>
      </c>
      <c r="C79" s="248">
        <v>4902591</v>
      </c>
      <c r="D79" s="257" t="s">
        <v>12</v>
      </c>
      <c r="E79" s="243" t="s">
        <v>300</v>
      </c>
      <c r="F79" s="248">
        <v>1333</v>
      </c>
      <c r="G79" s="251">
        <v>743</v>
      </c>
      <c r="H79" s="252">
        <v>739</v>
      </c>
      <c r="I79" s="252">
        <f t="shared" ref="I79:I84" si="12">G79-H79</f>
        <v>4</v>
      </c>
      <c r="J79" s="252">
        <f t="shared" ref="J79:J84" si="13">$F79*I79</f>
        <v>5332</v>
      </c>
      <c r="K79" s="757">
        <f t="shared" ref="K79:K84" si="14">J79/1000000</f>
        <v>5.3319999999999999E-3</v>
      </c>
      <c r="L79" s="251">
        <v>635</v>
      </c>
      <c r="M79" s="252">
        <v>632</v>
      </c>
      <c r="N79" s="252">
        <f t="shared" ref="N79:N84" si="15">L79-M79</f>
        <v>3</v>
      </c>
      <c r="O79" s="252">
        <f t="shared" ref="O79:O84" si="16">$F79*N79</f>
        <v>3999</v>
      </c>
      <c r="P79" s="757">
        <f t="shared" ref="P79:P84" si="17">O79/1000000</f>
        <v>3.999E-3</v>
      </c>
      <c r="Q79" s="338"/>
    </row>
    <row r="80" spans="1:17" ht="15.95" customHeight="1">
      <c r="A80" s="202">
        <v>51</v>
      </c>
      <c r="B80" s="254" t="s">
        <v>54</v>
      </c>
      <c r="C80" s="248">
        <v>4902528</v>
      </c>
      <c r="D80" s="257" t="s">
        <v>12</v>
      </c>
      <c r="E80" s="243" t="s">
        <v>300</v>
      </c>
      <c r="F80" s="248">
        <v>100</v>
      </c>
      <c r="G80" s="251">
        <v>304</v>
      </c>
      <c r="H80" s="252">
        <v>304</v>
      </c>
      <c r="I80" s="252">
        <f>G80-H80</f>
        <v>0</v>
      </c>
      <c r="J80" s="252">
        <f>$F80*I80</f>
        <v>0</v>
      </c>
      <c r="K80" s="757">
        <f>J80/1000000</f>
        <v>0</v>
      </c>
      <c r="L80" s="251">
        <v>4917</v>
      </c>
      <c r="M80" s="252">
        <v>4904</v>
      </c>
      <c r="N80" s="252">
        <f>L80-M80</f>
        <v>13</v>
      </c>
      <c r="O80" s="252">
        <f>$F80*N80</f>
        <v>1300</v>
      </c>
      <c r="P80" s="757">
        <f>O80/1000000</f>
        <v>1.2999999999999999E-3</v>
      </c>
      <c r="Q80" s="338"/>
    </row>
    <row r="81" spans="1:17" ht="15.95" customHeight="1">
      <c r="A81" s="202">
        <v>52</v>
      </c>
      <c r="B81" s="254" t="s">
        <v>55</v>
      </c>
      <c r="C81" s="248">
        <v>4902523</v>
      </c>
      <c r="D81" s="257" t="s">
        <v>12</v>
      </c>
      <c r="E81" s="243" t="s">
        <v>300</v>
      </c>
      <c r="F81" s="248">
        <v>100</v>
      </c>
      <c r="G81" s="251">
        <v>999803</v>
      </c>
      <c r="H81" s="252">
        <v>999803</v>
      </c>
      <c r="I81" s="252">
        <f t="shared" si="12"/>
        <v>0</v>
      </c>
      <c r="J81" s="252">
        <f t="shared" si="13"/>
        <v>0</v>
      </c>
      <c r="K81" s="757">
        <f t="shared" si="14"/>
        <v>0</v>
      </c>
      <c r="L81" s="251">
        <v>999942</v>
      </c>
      <c r="M81" s="252">
        <v>999942</v>
      </c>
      <c r="N81" s="252">
        <f t="shared" si="15"/>
        <v>0</v>
      </c>
      <c r="O81" s="252">
        <f t="shared" si="16"/>
        <v>0</v>
      </c>
      <c r="P81" s="757">
        <f t="shared" si="17"/>
        <v>0</v>
      </c>
      <c r="Q81" s="338"/>
    </row>
    <row r="82" spans="1:17" ht="15.95" customHeight="1">
      <c r="A82" s="202">
        <v>53</v>
      </c>
      <c r="B82" s="254" t="s">
        <v>56</v>
      </c>
      <c r="C82" s="248">
        <v>4865093</v>
      </c>
      <c r="D82" s="257" t="s">
        <v>12</v>
      </c>
      <c r="E82" s="243" t="s">
        <v>300</v>
      </c>
      <c r="F82" s="248">
        <v>100</v>
      </c>
      <c r="G82" s="251">
        <v>0</v>
      </c>
      <c r="H82" s="252">
        <v>0</v>
      </c>
      <c r="I82" s="252">
        <f>G82-H82</f>
        <v>0</v>
      </c>
      <c r="J82" s="252">
        <f>$F82*I82</f>
        <v>0</v>
      </c>
      <c r="K82" s="757">
        <f>J82/1000000</f>
        <v>0</v>
      </c>
      <c r="L82" s="251">
        <v>0</v>
      </c>
      <c r="M82" s="252">
        <v>0</v>
      </c>
      <c r="N82" s="252">
        <f>L82-M82</f>
        <v>0</v>
      </c>
      <c r="O82" s="252">
        <f>$F82*N82</f>
        <v>0</v>
      </c>
      <c r="P82" s="757">
        <f>O82/1000000</f>
        <v>0</v>
      </c>
      <c r="Q82" s="338"/>
    </row>
    <row r="83" spans="1:17" ht="15.95" customHeight="1">
      <c r="A83" s="202">
        <v>54</v>
      </c>
      <c r="B83" s="254" t="s">
        <v>57</v>
      </c>
      <c r="C83" s="248">
        <v>4902548</v>
      </c>
      <c r="D83" s="257" t="s">
        <v>12</v>
      </c>
      <c r="E83" s="243" t="s">
        <v>300</v>
      </c>
      <c r="F83" s="712">
        <v>100</v>
      </c>
      <c r="G83" s="251">
        <v>0</v>
      </c>
      <c r="H83" s="252">
        <v>0</v>
      </c>
      <c r="I83" s="252">
        <f t="shared" si="12"/>
        <v>0</v>
      </c>
      <c r="J83" s="252">
        <f t="shared" si="13"/>
        <v>0</v>
      </c>
      <c r="K83" s="757">
        <f t="shared" si="14"/>
        <v>0</v>
      </c>
      <c r="L83" s="251">
        <v>0</v>
      </c>
      <c r="M83" s="252">
        <v>0</v>
      </c>
      <c r="N83" s="252">
        <f t="shared" si="15"/>
        <v>0</v>
      </c>
      <c r="O83" s="252">
        <f t="shared" si="16"/>
        <v>0</v>
      </c>
      <c r="P83" s="757">
        <f t="shared" si="17"/>
        <v>0</v>
      </c>
      <c r="Q83" s="359"/>
    </row>
    <row r="84" spans="1:17" ht="15.95" customHeight="1">
      <c r="A84" s="202">
        <v>55</v>
      </c>
      <c r="B84" s="254" t="s">
        <v>58</v>
      </c>
      <c r="C84" s="248">
        <v>4902564</v>
      </c>
      <c r="D84" s="257" t="s">
        <v>12</v>
      </c>
      <c r="E84" s="243" t="s">
        <v>300</v>
      </c>
      <c r="F84" s="248">
        <v>100</v>
      </c>
      <c r="G84" s="251">
        <v>1650</v>
      </c>
      <c r="H84" s="252">
        <v>1574</v>
      </c>
      <c r="I84" s="252">
        <f t="shared" si="12"/>
        <v>76</v>
      </c>
      <c r="J84" s="252">
        <f t="shared" si="13"/>
        <v>7600</v>
      </c>
      <c r="K84" s="757">
        <f t="shared" si="14"/>
        <v>7.6E-3</v>
      </c>
      <c r="L84" s="251">
        <v>13797</v>
      </c>
      <c r="M84" s="252">
        <v>13772</v>
      </c>
      <c r="N84" s="252">
        <f t="shared" si="15"/>
        <v>25</v>
      </c>
      <c r="O84" s="252">
        <f t="shared" si="16"/>
        <v>2500</v>
      </c>
      <c r="P84" s="757">
        <f t="shared" si="17"/>
        <v>2.5000000000000001E-3</v>
      </c>
      <c r="Q84" s="346"/>
    </row>
    <row r="85" spans="1:17" ht="15.95" customHeight="1">
      <c r="A85" s="202"/>
      <c r="B85" s="255" t="s">
        <v>60</v>
      </c>
      <c r="C85" s="248"/>
      <c r="D85" s="258"/>
      <c r="E85" s="258"/>
      <c r="F85" s="248"/>
      <c r="G85" s="251"/>
      <c r="H85" s="252"/>
      <c r="I85" s="252"/>
      <c r="J85" s="252"/>
      <c r="K85" s="757"/>
      <c r="L85" s="251"/>
      <c r="M85" s="252"/>
      <c r="N85" s="252"/>
      <c r="O85" s="252"/>
      <c r="P85" s="757"/>
      <c r="Q85" s="338"/>
    </row>
    <row r="86" spans="1:17" ht="15.95" customHeight="1">
      <c r="A86" s="202">
        <v>55</v>
      </c>
      <c r="B86" s="254" t="s">
        <v>61</v>
      </c>
      <c r="C86" s="248">
        <v>4902519</v>
      </c>
      <c r="D86" s="257" t="s">
        <v>12</v>
      </c>
      <c r="E86" s="243" t="s">
        <v>300</v>
      </c>
      <c r="F86" s="248">
        <v>500</v>
      </c>
      <c r="G86" s="251">
        <v>999999</v>
      </c>
      <c r="H86" s="252">
        <v>999999</v>
      </c>
      <c r="I86" s="252">
        <f>G86-H86</f>
        <v>0</v>
      </c>
      <c r="J86" s="252">
        <f>$F86*I86</f>
        <v>0</v>
      </c>
      <c r="K86" s="757">
        <f>J86/1000000</f>
        <v>0</v>
      </c>
      <c r="L86" s="251">
        <v>999999</v>
      </c>
      <c r="M86" s="252">
        <v>999999</v>
      </c>
      <c r="N86" s="252">
        <f>L86-M86</f>
        <v>0</v>
      </c>
      <c r="O86" s="252">
        <f>$F86*N86</f>
        <v>0</v>
      </c>
      <c r="P86" s="757">
        <f>O86/1000000</f>
        <v>0</v>
      </c>
      <c r="Q86" s="338"/>
    </row>
    <row r="87" spans="1:17" ht="15.95" customHeight="1">
      <c r="A87" s="202"/>
      <c r="B87" s="254"/>
      <c r="C87" s="248"/>
      <c r="D87" s="257"/>
      <c r="E87" s="243"/>
      <c r="F87" s="248">
        <v>500</v>
      </c>
      <c r="G87" s="251"/>
      <c r="H87" s="252"/>
      <c r="I87" s="252"/>
      <c r="J87" s="252"/>
      <c r="K87" s="757"/>
      <c r="L87" s="251">
        <v>38</v>
      </c>
      <c r="M87" s="252">
        <v>0</v>
      </c>
      <c r="N87" s="252">
        <f>L87-M87</f>
        <v>38</v>
      </c>
      <c r="O87" s="252">
        <f>$F87*N87</f>
        <v>19000</v>
      </c>
      <c r="P87" s="757">
        <f>O87/1000000</f>
        <v>1.9E-2</v>
      </c>
      <c r="Q87" s="338"/>
    </row>
    <row r="88" spans="1:17" ht="15.95" customHeight="1">
      <c r="A88" s="202">
        <v>56</v>
      </c>
      <c r="B88" s="254" t="s">
        <v>62</v>
      </c>
      <c r="C88" s="248">
        <v>4902579</v>
      </c>
      <c r="D88" s="257" t="s">
        <v>12</v>
      </c>
      <c r="E88" s="243" t="s">
        <v>300</v>
      </c>
      <c r="F88" s="248">
        <v>500</v>
      </c>
      <c r="G88" s="251">
        <v>999862</v>
      </c>
      <c r="H88" s="252">
        <v>999862</v>
      </c>
      <c r="I88" s="252">
        <f>G88-H88</f>
        <v>0</v>
      </c>
      <c r="J88" s="252">
        <f>$F88*I88</f>
        <v>0</v>
      </c>
      <c r="K88" s="757">
        <f>J88/1000000</f>
        <v>0</v>
      </c>
      <c r="L88" s="251">
        <v>2776</v>
      </c>
      <c r="M88" s="252">
        <v>2763</v>
      </c>
      <c r="N88" s="252">
        <f>L88-M88</f>
        <v>13</v>
      </c>
      <c r="O88" s="252">
        <f>$F88*N88</f>
        <v>6500</v>
      </c>
      <c r="P88" s="757">
        <f>O88/1000000</f>
        <v>6.4999999999999997E-3</v>
      </c>
      <c r="Q88" s="338"/>
    </row>
    <row r="89" spans="1:17" ht="15.95" customHeight="1">
      <c r="A89" s="202">
        <v>57</v>
      </c>
      <c r="B89" s="254" t="s">
        <v>63</v>
      </c>
      <c r="C89" s="248">
        <v>4865089</v>
      </c>
      <c r="D89" s="257" t="s">
        <v>12</v>
      </c>
      <c r="E89" s="243" t="s">
        <v>300</v>
      </c>
      <c r="F89" s="712">
        <v>500</v>
      </c>
      <c r="G89" s="251">
        <v>999982</v>
      </c>
      <c r="H89" s="252">
        <v>999982</v>
      </c>
      <c r="I89" s="252">
        <f>G89-H89</f>
        <v>0</v>
      </c>
      <c r="J89" s="252">
        <f>$F89*I89</f>
        <v>0</v>
      </c>
      <c r="K89" s="757">
        <f>J89/1000000</f>
        <v>0</v>
      </c>
      <c r="L89" s="251">
        <v>20</v>
      </c>
      <c r="M89" s="252">
        <v>12</v>
      </c>
      <c r="N89" s="252">
        <f>L89-M89</f>
        <v>8</v>
      </c>
      <c r="O89" s="252">
        <f>$F89*N89</f>
        <v>4000</v>
      </c>
      <c r="P89" s="757">
        <f>O89/1000000</f>
        <v>4.0000000000000001E-3</v>
      </c>
      <c r="Q89" s="338"/>
    </row>
    <row r="90" spans="1:17" ht="15.95" customHeight="1">
      <c r="A90" s="202">
        <v>58</v>
      </c>
      <c r="B90" s="254" t="s">
        <v>64</v>
      </c>
      <c r="C90" s="248">
        <v>4865090</v>
      </c>
      <c r="D90" s="257" t="s">
        <v>12</v>
      </c>
      <c r="E90" s="243" t="s">
        <v>300</v>
      </c>
      <c r="F90" s="712">
        <v>500</v>
      </c>
      <c r="G90" s="251">
        <v>1208</v>
      </c>
      <c r="H90" s="252">
        <v>1206</v>
      </c>
      <c r="I90" s="252">
        <f>G90-H90</f>
        <v>2</v>
      </c>
      <c r="J90" s="252">
        <f>$F90*I90</f>
        <v>1000</v>
      </c>
      <c r="K90" s="757">
        <f>J90/1000000</f>
        <v>1E-3</v>
      </c>
      <c r="L90" s="251">
        <v>1822</v>
      </c>
      <c r="M90" s="252">
        <v>1801</v>
      </c>
      <c r="N90" s="252">
        <f>L90-M90</f>
        <v>21</v>
      </c>
      <c r="O90" s="252">
        <f>$F90*N90</f>
        <v>10500</v>
      </c>
      <c r="P90" s="757">
        <f>O90/1000000</f>
        <v>1.0500000000000001E-2</v>
      </c>
      <c r="Q90" s="338"/>
    </row>
    <row r="91" spans="1:17" ht="15.95" customHeight="1">
      <c r="A91" s="502"/>
      <c r="B91" s="255" t="s">
        <v>66</v>
      </c>
      <c r="C91" s="248"/>
      <c r="D91" s="258"/>
      <c r="E91" s="258"/>
      <c r="F91" s="248"/>
      <c r="G91" s="251"/>
      <c r="H91" s="252"/>
      <c r="I91" s="252"/>
      <c r="J91" s="252"/>
      <c r="K91" s="757"/>
      <c r="L91" s="251"/>
      <c r="M91" s="252"/>
      <c r="N91" s="252"/>
      <c r="O91" s="252"/>
      <c r="P91" s="757"/>
      <c r="Q91" s="338"/>
    </row>
    <row r="92" spans="1:17" ht="15.95" customHeight="1">
      <c r="A92" s="202">
        <v>59</v>
      </c>
      <c r="B92" s="254" t="s">
        <v>59</v>
      </c>
      <c r="C92" s="248">
        <v>4902568</v>
      </c>
      <c r="D92" s="257" t="s">
        <v>12</v>
      </c>
      <c r="E92" s="243" t="s">
        <v>300</v>
      </c>
      <c r="F92" s="248">
        <v>100</v>
      </c>
      <c r="G92" s="251">
        <v>992132</v>
      </c>
      <c r="H92" s="252">
        <v>992132</v>
      </c>
      <c r="I92" s="252">
        <f>G92-H92</f>
        <v>0</v>
      </c>
      <c r="J92" s="252">
        <f>$F92*I92</f>
        <v>0</v>
      </c>
      <c r="K92" s="757">
        <f>J92/1000000</f>
        <v>0</v>
      </c>
      <c r="L92" s="251">
        <v>4710</v>
      </c>
      <c r="M92" s="252">
        <v>4472</v>
      </c>
      <c r="N92" s="252">
        <f>L92-M92</f>
        <v>238</v>
      </c>
      <c r="O92" s="252">
        <f>$F92*N92</f>
        <v>23800</v>
      </c>
      <c r="P92" s="757">
        <f>O92/1000000</f>
        <v>2.3800000000000002E-2</v>
      </c>
      <c r="Q92" s="346"/>
    </row>
    <row r="93" spans="1:17" ht="15.95" customHeight="1">
      <c r="A93" s="502"/>
      <c r="B93" s="255" t="s">
        <v>67</v>
      </c>
      <c r="C93" s="248"/>
      <c r="D93" s="258"/>
      <c r="E93" s="258"/>
      <c r="F93" s="248"/>
      <c r="G93" s="251"/>
      <c r="H93" s="252"/>
      <c r="I93" s="252"/>
      <c r="J93" s="252"/>
      <c r="K93" s="757"/>
      <c r="L93" s="251"/>
      <c r="M93" s="252"/>
      <c r="N93" s="252"/>
      <c r="O93" s="252"/>
      <c r="P93" s="757"/>
      <c r="Q93" s="338"/>
    </row>
    <row r="94" spans="1:17" ht="15.75" customHeight="1">
      <c r="A94" s="202">
        <v>60</v>
      </c>
      <c r="B94" s="254" t="s">
        <v>68</v>
      </c>
      <c r="C94" s="248">
        <v>4902599</v>
      </c>
      <c r="D94" s="257" t="s">
        <v>12</v>
      </c>
      <c r="E94" s="243" t="s">
        <v>300</v>
      </c>
      <c r="F94" s="712">
        <v>1333.33</v>
      </c>
      <c r="G94" s="251">
        <v>153</v>
      </c>
      <c r="H94" s="252">
        <v>117</v>
      </c>
      <c r="I94" s="252">
        <f>G94-H94</f>
        <v>36</v>
      </c>
      <c r="J94" s="252">
        <f>$F94*I94</f>
        <v>47999.88</v>
      </c>
      <c r="K94" s="757">
        <f>J94/1000000</f>
        <v>4.7999879999999995E-2</v>
      </c>
      <c r="L94" s="251">
        <v>187</v>
      </c>
      <c r="M94" s="252">
        <v>176</v>
      </c>
      <c r="N94" s="252">
        <f>L94-M94</f>
        <v>11</v>
      </c>
      <c r="O94" s="252">
        <f>$F94*N94</f>
        <v>14666.63</v>
      </c>
      <c r="P94" s="757">
        <f>O94/1000000</f>
        <v>1.466663E-2</v>
      </c>
      <c r="Q94" s="338"/>
    </row>
    <row r="95" spans="1:17" ht="15.95" customHeight="1">
      <c r="A95" s="202">
        <v>61</v>
      </c>
      <c r="B95" s="254" t="s">
        <v>69</v>
      </c>
      <c r="C95" s="248">
        <v>4865082</v>
      </c>
      <c r="D95" s="257" t="s">
        <v>12</v>
      </c>
      <c r="E95" s="243" t="s">
        <v>300</v>
      </c>
      <c r="F95" s="248">
        <v>133.33000000000001</v>
      </c>
      <c r="G95" s="251">
        <v>1310</v>
      </c>
      <c r="H95" s="252">
        <v>1092</v>
      </c>
      <c r="I95" s="252">
        <f>G95-H95</f>
        <v>218</v>
      </c>
      <c r="J95" s="252">
        <f>$F95*I95</f>
        <v>29065.940000000002</v>
      </c>
      <c r="K95" s="757">
        <f>J95/1000000</f>
        <v>2.9065940000000002E-2</v>
      </c>
      <c r="L95" s="251">
        <v>664</v>
      </c>
      <c r="M95" s="252">
        <v>598</v>
      </c>
      <c r="N95" s="252">
        <f>L95-M95</f>
        <v>66</v>
      </c>
      <c r="O95" s="252">
        <f>$F95*N95</f>
        <v>8799.7800000000007</v>
      </c>
      <c r="P95" s="757">
        <f>O95/1000000</f>
        <v>8.7997800000000001E-3</v>
      </c>
      <c r="Q95" s="338"/>
    </row>
    <row r="96" spans="1:17" ht="15.95" customHeight="1">
      <c r="A96" s="202">
        <v>62</v>
      </c>
      <c r="B96" s="254" t="s">
        <v>70</v>
      </c>
      <c r="C96" s="248">
        <v>4902577</v>
      </c>
      <c r="D96" s="257" t="s">
        <v>12</v>
      </c>
      <c r="E96" s="243" t="s">
        <v>300</v>
      </c>
      <c r="F96" s="248">
        <v>100</v>
      </c>
      <c r="G96" s="251">
        <v>4350</v>
      </c>
      <c r="H96" s="252">
        <v>4011</v>
      </c>
      <c r="I96" s="252">
        <f>G96-H96</f>
        <v>339</v>
      </c>
      <c r="J96" s="252">
        <f>$F96*I96</f>
        <v>33900</v>
      </c>
      <c r="K96" s="757">
        <f>J96/1000000</f>
        <v>3.39E-2</v>
      </c>
      <c r="L96" s="251">
        <v>888</v>
      </c>
      <c r="M96" s="252">
        <v>806</v>
      </c>
      <c r="N96" s="252">
        <f>L96-M96</f>
        <v>82</v>
      </c>
      <c r="O96" s="252">
        <f>$F96*N96</f>
        <v>8200</v>
      </c>
      <c r="P96" s="757">
        <f>O96/1000000</f>
        <v>8.2000000000000007E-3</v>
      </c>
      <c r="Q96" s="346"/>
    </row>
    <row r="97" spans="1:17" ht="15.95" customHeight="1">
      <c r="A97" s="202"/>
      <c r="B97" s="255" t="s">
        <v>30</v>
      </c>
      <c r="C97" s="248"/>
      <c r="D97" s="258"/>
      <c r="E97" s="258"/>
      <c r="F97" s="248"/>
      <c r="G97" s="251"/>
      <c r="H97" s="252"/>
      <c r="I97" s="252"/>
      <c r="J97" s="252"/>
      <c r="K97" s="757"/>
      <c r="L97" s="251"/>
      <c r="M97" s="252"/>
      <c r="N97" s="252"/>
      <c r="O97" s="252"/>
      <c r="P97" s="757"/>
      <c r="Q97" s="338"/>
    </row>
    <row r="98" spans="1:17" ht="15.95" customHeight="1">
      <c r="A98" s="202">
        <v>63</v>
      </c>
      <c r="B98" s="254" t="s">
        <v>65</v>
      </c>
      <c r="C98" s="248">
        <v>4864797</v>
      </c>
      <c r="D98" s="257" t="s">
        <v>12</v>
      </c>
      <c r="E98" s="243" t="s">
        <v>300</v>
      </c>
      <c r="F98" s="248">
        <v>100</v>
      </c>
      <c r="G98" s="251">
        <v>60349</v>
      </c>
      <c r="H98" s="252">
        <v>59785</v>
      </c>
      <c r="I98" s="252">
        <f>G98-H98</f>
        <v>564</v>
      </c>
      <c r="J98" s="252">
        <f>$F98*I98</f>
        <v>56400</v>
      </c>
      <c r="K98" s="757">
        <f>J98/1000000</f>
        <v>5.6399999999999999E-2</v>
      </c>
      <c r="L98" s="251">
        <v>4441</v>
      </c>
      <c r="M98" s="252">
        <v>4437</v>
      </c>
      <c r="N98" s="252">
        <f>L98-M98</f>
        <v>4</v>
      </c>
      <c r="O98" s="252">
        <f>$F98*N98</f>
        <v>400</v>
      </c>
      <c r="P98" s="757">
        <f>O98/1000000</f>
        <v>4.0000000000000002E-4</v>
      </c>
      <c r="Q98" s="338"/>
    </row>
    <row r="99" spans="1:17" ht="15.95" customHeight="1">
      <c r="A99" s="240">
        <v>64</v>
      </c>
      <c r="B99" s="254" t="s">
        <v>215</v>
      </c>
      <c r="C99" s="248">
        <v>4865077</v>
      </c>
      <c r="D99" s="257" t="s">
        <v>12</v>
      </c>
      <c r="E99" s="243" t="s">
        <v>300</v>
      </c>
      <c r="F99" s="248">
        <v>133.33000000000001</v>
      </c>
      <c r="G99" s="251">
        <v>20</v>
      </c>
      <c r="H99" s="252">
        <v>4</v>
      </c>
      <c r="I99" s="252">
        <f>G99-H99</f>
        <v>16</v>
      </c>
      <c r="J99" s="252">
        <f>$F99*I99</f>
        <v>2133.2800000000002</v>
      </c>
      <c r="K99" s="757">
        <f>J99/1000000</f>
        <v>2.13328E-3</v>
      </c>
      <c r="L99" s="251">
        <v>256</v>
      </c>
      <c r="M99" s="252">
        <v>248</v>
      </c>
      <c r="N99" s="252">
        <f>L99-M99</f>
        <v>8</v>
      </c>
      <c r="O99" s="252">
        <f>$F99*N99</f>
        <v>1066.6400000000001</v>
      </c>
      <c r="P99" s="757">
        <f>O99/1000000</f>
        <v>1.06664E-3</v>
      </c>
      <c r="Q99" s="496"/>
    </row>
    <row r="100" spans="1:17" ht="15.95" customHeight="1">
      <c r="A100" s="240">
        <v>65</v>
      </c>
      <c r="B100" s="254" t="s">
        <v>75</v>
      </c>
      <c r="C100" s="248">
        <v>4902585</v>
      </c>
      <c r="D100" s="257" t="s">
        <v>12</v>
      </c>
      <c r="E100" s="243" t="s">
        <v>300</v>
      </c>
      <c r="F100" s="248">
        <v>-400</v>
      </c>
      <c r="G100" s="251">
        <v>999998</v>
      </c>
      <c r="H100" s="252">
        <v>999998</v>
      </c>
      <c r="I100" s="252">
        <f>G100-H100</f>
        <v>0</v>
      </c>
      <c r="J100" s="252">
        <f>$F100*I100</f>
        <v>0</v>
      </c>
      <c r="K100" s="757">
        <f>J100/1000000</f>
        <v>0</v>
      </c>
      <c r="L100" s="251">
        <v>11</v>
      </c>
      <c r="M100" s="252">
        <v>11</v>
      </c>
      <c r="N100" s="252">
        <f>L100-M100</f>
        <v>0</v>
      </c>
      <c r="O100" s="252">
        <f>$F100*N100</f>
        <v>0</v>
      </c>
      <c r="P100" s="757">
        <f>O100/1000000</f>
        <v>0</v>
      </c>
      <c r="Q100" s="496"/>
    </row>
    <row r="101" spans="1:17" ht="15.95" customHeight="1">
      <c r="A101" s="502"/>
      <c r="B101" s="255" t="s">
        <v>71</v>
      </c>
      <c r="C101" s="248"/>
      <c r="D101" s="257"/>
      <c r="E101" s="257"/>
      <c r="F101" s="248"/>
      <c r="G101" s="251"/>
      <c r="H101" s="252"/>
      <c r="I101" s="252"/>
      <c r="J101" s="252"/>
      <c r="K101" s="757"/>
      <c r="L101" s="251"/>
      <c r="M101" s="252"/>
      <c r="N101" s="252"/>
      <c r="O101" s="252"/>
      <c r="P101" s="757"/>
      <c r="Q101" s="496"/>
    </row>
    <row r="102" spans="1:17" ht="16.5">
      <c r="A102" s="240">
        <v>66</v>
      </c>
      <c r="B102" s="554" t="s">
        <v>72</v>
      </c>
      <c r="C102" s="248">
        <v>4902529</v>
      </c>
      <c r="D102" s="257" t="s">
        <v>12</v>
      </c>
      <c r="E102" s="243" t="s">
        <v>300</v>
      </c>
      <c r="F102" s="248">
        <v>-400</v>
      </c>
      <c r="G102" s="251">
        <v>999999</v>
      </c>
      <c r="H102" s="252">
        <v>999999</v>
      </c>
      <c r="I102" s="252">
        <f>G102-H102</f>
        <v>0</v>
      </c>
      <c r="J102" s="252">
        <f>$F102*I102</f>
        <v>0</v>
      </c>
      <c r="K102" s="757">
        <f>J102/1000000</f>
        <v>0</v>
      </c>
      <c r="L102" s="251">
        <v>999967</v>
      </c>
      <c r="M102" s="252">
        <v>999991</v>
      </c>
      <c r="N102" s="252">
        <f>L102-M102</f>
        <v>-24</v>
      </c>
      <c r="O102" s="252">
        <f>$F102*N102</f>
        <v>9600</v>
      </c>
      <c r="P102" s="757">
        <f>O102/1000000</f>
        <v>9.5999999999999992E-3</v>
      </c>
      <c r="Q102" s="681"/>
    </row>
    <row r="103" spans="1:17" ht="16.5">
      <c r="A103" s="240">
        <v>67</v>
      </c>
      <c r="B103" s="554" t="s">
        <v>73</v>
      </c>
      <c r="C103" s="248">
        <v>4902525</v>
      </c>
      <c r="D103" s="257" t="s">
        <v>12</v>
      </c>
      <c r="E103" s="243" t="s">
        <v>300</v>
      </c>
      <c r="F103" s="248">
        <v>400</v>
      </c>
      <c r="G103" s="251">
        <v>999895</v>
      </c>
      <c r="H103" s="252">
        <v>999895</v>
      </c>
      <c r="I103" s="252">
        <f>G103-H103</f>
        <v>0</v>
      </c>
      <c r="J103" s="252">
        <f>$F103*I103</f>
        <v>0</v>
      </c>
      <c r="K103" s="757">
        <f>J103/1000000</f>
        <v>0</v>
      </c>
      <c r="L103" s="251">
        <v>999460</v>
      </c>
      <c r="M103" s="252">
        <v>999460</v>
      </c>
      <c r="N103" s="252">
        <f>L103-M103</f>
        <v>0</v>
      </c>
      <c r="O103" s="252">
        <f>$F103*N103</f>
        <v>0</v>
      </c>
      <c r="P103" s="757">
        <f>O103/1000000</f>
        <v>0</v>
      </c>
      <c r="Q103" s="346"/>
    </row>
    <row r="104" spans="1:17" ht="16.5">
      <c r="A104" s="502"/>
      <c r="B104" s="255" t="s">
        <v>335</v>
      </c>
      <c r="C104" s="248"/>
      <c r="D104" s="257"/>
      <c r="E104" s="243"/>
      <c r="F104" s="248"/>
      <c r="G104" s="251"/>
      <c r="H104" s="252"/>
      <c r="I104" s="252"/>
      <c r="J104" s="252"/>
      <c r="K104" s="757"/>
      <c r="L104" s="251"/>
      <c r="M104" s="252"/>
      <c r="N104" s="252"/>
      <c r="O104" s="252"/>
      <c r="P104" s="757"/>
      <c r="Q104" s="338"/>
    </row>
    <row r="105" spans="1:17" ht="18">
      <c r="A105" s="240">
        <v>68</v>
      </c>
      <c r="B105" s="254" t="s">
        <v>341</v>
      </c>
      <c r="C105" s="229">
        <v>4864983</v>
      </c>
      <c r="D105" s="92" t="s">
        <v>12</v>
      </c>
      <c r="E105" s="75" t="s">
        <v>300</v>
      </c>
      <c r="F105" s="310">
        <v>800</v>
      </c>
      <c r="G105" s="251">
        <v>929033</v>
      </c>
      <c r="H105" s="252">
        <v>929033</v>
      </c>
      <c r="I105" s="238">
        <f>G105-H105</f>
        <v>0</v>
      </c>
      <c r="J105" s="238">
        <f>$F105*I105</f>
        <v>0</v>
      </c>
      <c r="K105" s="764">
        <f>J105/1000000</f>
        <v>0</v>
      </c>
      <c r="L105" s="251">
        <v>997935</v>
      </c>
      <c r="M105" s="252">
        <v>998076</v>
      </c>
      <c r="N105" s="238">
        <f>L105-M105</f>
        <v>-141</v>
      </c>
      <c r="O105" s="238">
        <f>$F105*N105</f>
        <v>-112800</v>
      </c>
      <c r="P105" s="764">
        <f>O105/1000000</f>
        <v>-0.1128</v>
      </c>
      <c r="Q105" s="338"/>
    </row>
    <row r="106" spans="1:17" ht="18">
      <c r="A106" s="240">
        <v>69</v>
      </c>
      <c r="B106" s="254" t="s">
        <v>351</v>
      </c>
      <c r="C106" s="229">
        <v>4865032</v>
      </c>
      <c r="D106" s="92" t="s">
        <v>12</v>
      </c>
      <c r="E106" s="75" t="s">
        <v>300</v>
      </c>
      <c r="F106" s="248">
        <v>800</v>
      </c>
      <c r="G106" s="251">
        <v>991381</v>
      </c>
      <c r="H106" s="252">
        <v>991381</v>
      </c>
      <c r="I106" s="238">
        <f>G106-H106</f>
        <v>0</v>
      </c>
      <c r="J106" s="238">
        <f>$F106*I106</f>
        <v>0</v>
      </c>
      <c r="K106" s="764">
        <f>J106/1000000</f>
        <v>0</v>
      </c>
      <c r="L106" s="251">
        <v>999678</v>
      </c>
      <c r="M106" s="252">
        <v>999712</v>
      </c>
      <c r="N106" s="238">
        <f>L106-M106</f>
        <v>-34</v>
      </c>
      <c r="O106" s="238">
        <f>$F106*N106</f>
        <v>-27200</v>
      </c>
      <c r="P106" s="764">
        <f>O106/1000000</f>
        <v>-2.7199999999999998E-2</v>
      </c>
      <c r="Q106" s="346"/>
    </row>
    <row r="107" spans="1:17" ht="18">
      <c r="A107" s="502"/>
      <c r="B107" s="255" t="s">
        <v>365</v>
      </c>
      <c r="C107" s="229"/>
      <c r="D107" s="92"/>
      <c r="E107" s="75"/>
      <c r="F107" s="248"/>
      <c r="G107" s="251"/>
      <c r="H107" s="252"/>
      <c r="I107" s="238"/>
      <c r="J107" s="238"/>
      <c r="K107" s="764"/>
      <c r="L107" s="251"/>
      <c r="M107" s="252"/>
      <c r="N107" s="238"/>
      <c r="O107" s="238"/>
      <c r="P107" s="764"/>
      <c r="Q107" s="338"/>
    </row>
    <row r="108" spans="1:17" ht="18">
      <c r="A108" s="240">
        <v>70</v>
      </c>
      <c r="B108" s="254" t="s">
        <v>366</v>
      </c>
      <c r="C108" s="229">
        <v>4864810</v>
      </c>
      <c r="D108" s="92" t="s">
        <v>12</v>
      </c>
      <c r="E108" s="75" t="s">
        <v>300</v>
      </c>
      <c r="F108" s="310">
        <v>200</v>
      </c>
      <c r="G108" s="251">
        <v>955196</v>
      </c>
      <c r="H108" s="252">
        <v>955196</v>
      </c>
      <c r="I108" s="252">
        <f>G108-H108</f>
        <v>0</v>
      </c>
      <c r="J108" s="252">
        <f>$F108*I108</f>
        <v>0</v>
      </c>
      <c r="K108" s="762">
        <f>J108/1000000</f>
        <v>0</v>
      </c>
      <c r="L108" s="251">
        <v>998942</v>
      </c>
      <c r="M108" s="252">
        <v>999004</v>
      </c>
      <c r="N108" s="252">
        <f>L108-M108</f>
        <v>-62</v>
      </c>
      <c r="O108" s="252">
        <f>$F108*N108</f>
        <v>-12400</v>
      </c>
      <c r="P108" s="757">
        <f>O108/1000000</f>
        <v>-1.24E-2</v>
      </c>
      <c r="Q108" s="338"/>
    </row>
    <row r="109" spans="1:17" s="361" customFormat="1" ht="18">
      <c r="A109" s="713">
        <v>71</v>
      </c>
      <c r="B109" s="512" t="s">
        <v>367</v>
      </c>
      <c r="C109" s="229">
        <v>4864901</v>
      </c>
      <c r="D109" s="92" t="s">
        <v>12</v>
      </c>
      <c r="E109" s="75" t="s">
        <v>300</v>
      </c>
      <c r="F109" s="248">
        <v>250</v>
      </c>
      <c r="G109" s="251">
        <v>987244</v>
      </c>
      <c r="H109" s="252">
        <v>987244</v>
      </c>
      <c r="I109" s="238">
        <f>G109-H109</f>
        <v>0</v>
      </c>
      <c r="J109" s="238">
        <f>$F109*I109</f>
        <v>0</v>
      </c>
      <c r="K109" s="764">
        <f>J109/1000000</f>
        <v>0</v>
      </c>
      <c r="L109" s="251">
        <v>1712</v>
      </c>
      <c r="M109" s="252">
        <v>1745</v>
      </c>
      <c r="N109" s="238">
        <f>L109-M109</f>
        <v>-33</v>
      </c>
      <c r="O109" s="238">
        <f>$F109*N109</f>
        <v>-8250</v>
      </c>
      <c r="P109" s="764">
        <f>O109/1000000</f>
        <v>-8.2500000000000004E-3</v>
      </c>
      <c r="Q109" s="338"/>
    </row>
    <row r="110" spans="1:17" s="361" customFormat="1" ht="18">
      <c r="A110" s="713"/>
      <c r="B110" s="256" t="s">
        <v>404</v>
      </c>
      <c r="C110" s="229"/>
      <c r="D110" s="92"/>
      <c r="E110" s="75"/>
      <c r="F110" s="248"/>
      <c r="G110" s="251"/>
      <c r="H110" s="252"/>
      <c r="I110" s="238"/>
      <c r="J110" s="238"/>
      <c r="K110" s="764"/>
      <c r="L110" s="251"/>
      <c r="M110" s="252"/>
      <c r="N110" s="238"/>
      <c r="O110" s="238"/>
      <c r="P110" s="764"/>
      <c r="Q110" s="338"/>
    </row>
    <row r="111" spans="1:17" s="361" customFormat="1" ht="18">
      <c r="A111" s="713">
        <v>72</v>
      </c>
      <c r="B111" s="512" t="s">
        <v>409</v>
      </c>
      <c r="C111" s="229">
        <v>4864960</v>
      </c>
      <c r="D111" s="92" t="s">
        <v>12</v>
      </c>
      <c r="E111" s="75" t="s">
        <v>300</v>
      </c>
      <c r="F111" s="248">
        <v>1000</v>
      </c>
      <c r="G111" s="251">
        <v>973794</v>
      </c>
      <c r="H111" s="252">
        <v>973800</v>
      </c>
      <c r="I111" s="252">
        <f>G111-H111</f>
        <v>-6</v>
      </c>
      <c r="J111" s="252">
        <f>$F111*I111</f>
        <v>-6000</v>
      </c>
      <c r="K111" s="762">
        <f>J111/1000000</f>
        <v>-6.0000000000000001E-3</v>
      </c>
      <c r="L111" s="251">
        <v>2159</v>
      </c>
      <c r="M111" s="252">
        <v>2189</v>
      </c>
      <c r="N111" s="252">
        <f>L111-M111</f>
        <v>-30</v>
      </c>
      <c r="O111" s="252">
        <f>$F111*N111</f>
        <v>-30000</v>
      </c>
      <c r="P111" s="757">
        <f>O111/1000000</f>
        <v>-0.03</v>
      </c>
      <c r="Q111" s="338"/>
    </row>
    <row r="112" spans="1:17" ht="18">
      <c r="A112" s="713">
        <v>73</v>
      </c>
      <c r="B112" s="512" t="s">
        <v>410</v>
      </c>
      <c r="C112" s="229">
        <v>5129960</v>
      </c>
      <c r="D112" s="92" t="s">
        <v>12</v>
      </c>
      <c r="E112" s="75" t="s">
        <v>300</v>
      </c>
      <c r="F112" s="362">
        <v>281.25</v>
      </c>
      <c r="G112" s="251">
        <v>999999</v>
      </c>
      <c r="H112" s="252">
        <v>999737</v>
      </c>
      <c r="I112" s="252">
        <f>G112-H112</f>
        <v>262</v>
      </c>
      <c r="J112" s="252">
        <f>$F112*I112</f>
        <v>73687.5</v>
      </c>
      <c r="K112" s="762">
        <f>J112/1000000</f>
        <v>7.3687500000000003E-2</v>
      </c>
      <c r="L112" s="251">
        <v>930</v>
      </c>
      <c r="M112" s="252">
        <v>867</v>
      </c>
      <c r="N112" s="252">
        <f>L112-M112</f>
        <v>63</v>
      </c>
      <c r="O112" s="252">
        <f>$F112*N112</f>
        <v>17718.75</v>
      </c>
      <c r="P112" s="757">
        <f>O112/1000000</f>
        <v>1.7718749999999998E-2</v>
      </c>
      <c r="Q112" s="338"/>
    </row>
    <row r="113" spans="1:17" ht="18">
      <c r="A113" s="713"/>
      <c r="B113" s="512"/>
      <c r="C113" s="229"/>
      <c r="D113" s="92"/>
      <c r="E113" s="75"/>
      <c r="F113" s="362">
        <v>281.25</v>
      </c>
      <c r="G113" s="251">
        <v>319</v>
      </c>
      <c r="H113" s="252">
        <v>0</v>
      </c>
      <c r="I113" s="252">
        <f>G113-H113</f>
        <v>319</v>
      </c>
      <c r="J113" s="252">
        <f>$F113*I113</f>
        <v>89718.75</v>
      </c>
      <c r="K113" s="762">
        <f>J113/1000000</f>
        <v>8.971875E-2</v>
      </c>
      <c r="L113" s="251"/>
      <c r="M113" s="252"/>
      <c r="N113" s="252"/>
      <c r="O113" s="252"/>
      <c r="P113" s="762"/>
      <c r="Q113" s="338"/>
    </row>
    <row r="114" spans="1:17" ht="18">
      <c r="A114" s="713"/>
      <c r="B114" s="255" t="s">
        <v>468</v>
      </c>
      <c r="C114" s="229"/>
      <c r="D114" s="92"/>
      <c r="E114" s="75"/>
      <c r="F114" s="362"/>
      <c r="G114" s="251"/>
      <c r="H114" s="252"/>
      <c r="I114" s="252"/>
      <c r="J114" s="252"/>
      <c r="K114" s="762"/>
      <c r="L114" s="251"/>
      <c r="M114" s="252"/>
      <c r="N114" s="252"/>
      <c r="O114" s="252"/>
      <c r="P114" s="762"/>
      <c r="Q114" s="338"/>
    </row>
    <row r="115" spans="1:17" ht="16.5">
      <c r="A115" s="713">
        <v>74</v>
      </c>
      <c r="B115" s="886" t="s">
        <v>474</v>
      </c>
      <c r="C115" s="691" t="s">
        <v>476</v>
      </c>
      <c r="D115" s="257" t="s">
        <v>438</v>
      </c>
      <c r="E115" s="243" t="s">
        <v>300</v>
      </c>
      <c r="F115" s="248">
        <v>1</v>
      </c>
      <c r="G115" s="251">
        <v>-864000</v>
      </c>
      <c r="H115" s="252">
        <v>-862000</v>
      </c>
      <c r="I115" s="252">
        <f>G115-H115</f>
        <v>-2000</v>
      </c>
      <c r="J115" s="252">
        <f>$F115*I115</f>
        <v>-2000</v>
      </c>
      <c r="K115" s="762">
        <f>J115/1000000</f>
        <v>-2E-3</v>
      </c>
      <c r="L115" s="251">
        <v>-203000</v>
      </c>
      <c r="M115" s="252">
        <v>-170000</v>
      </c>
      <c r="N115" s="252">
        <f>L115-M115</f>
        <v>-33000</v>
      </c>
      <c r="O115" s="252">
        <f>$F115*N115</f>
        <v>-33000</v>
      </c>
      <c r="P115" s="757">
        <f>O115/1000000</f>
        <v>-3.3000000000000002E-2</v>
      </c>
      <c r="Q115" s="346"/>
    </row>
    <row r="116" spans="1:17" ht="16.5">
      <c r="A116" s="713">
        <v>75</v>
      </c>
      <c r="B116" s="886" t="s">
        <v>475</v>
      </c>
      <c r="C116" s="691" t="s">
        <v>477</v>
      </c>
      <c r="D116" s="257" t="s">
        <v>438</v>
      </c>
      <c r="E116" s="243" t="s">
        <v>300</v>
      </c>
      <c r="F116" s="248">
        <v>1</v>
      </c>
      <c r="G116" s="251">
        <v>-499000</v>
      </c>
      <c r="H116" s="252">
        <v>-479000</v>
      </c>
      <c r="I116" s="252">
        <f>G116-H116</f>
        <v>-20000</v>
      </c>
      <c r="J116" s="252">
        <f>$F116*I116</f>
        <v>-20000</v>
      </c>
      <c r="K116" s="762">
        <f>J116/1000000</f>
        <v>-0.02</v>
      </c>
      <c r="L116" s="251">
        <v>-342000</v>
      </c>
      <c r="M116" s="252">
        <v>-328000</v>
      </c>
      <c r="N116" s="252">
        <f>L116-M116</f>
        <v>-14000</v>
      </c>
      <c r="O116" s="252">
        <f>$F116*N116</f>
        <v>-14000</v>
      </c>
      <c r="P116" s="757">
        <f>O116/1000000</f>
        <v>-1.4E-2</v>
      </c>
      <c r="Q116" s="346"/>
    </row>
    <row r="117" spans="1:17" ht="16.5">
      <c r="A117" s="272">
        <v>76</v>
      </c>
      <c r="B117" s="886" t="s">
        <v>510</v>
      </c>
      <c r="C117" s="691" t="s">
        <v>511</v>
      </c>
      <c r="D117" s="257" t="s">
        <v>438</v>
      </c>
      <c r="E117" s="243" t="s">
        <v>300</v>
      </c>
      <c r="F117" s="248">
        <v>1</v>
      </c>
      <c r="G117" s="251">
        <v>-522000</v>
      </c>
      <c r="H117" s="252">
        <v>-521000</v>
      </c>
      <c r="I117" s="252">
        <f>G117-H117</f>
        <v>-1000</v>
      </c>
      <c r="J117" s="252">
        <f>$F117*I117</f>
        <v>-1000</v>
      </c>
      <c r="K117" s="762">
        <f>J117/1000000</f>
        <v>-1E-3</v>
      </c>
      <c r="L117" s="251">
        <v>-148000</v>
      </c>
      <c r="M117" s="252">
        <v>-128000</v>
      </c>
      <c r="N117" s="252">
        <f>L117-M117</f>
        <v>-20000</v>
      </c>
      <c r="O117" s="252">
        <f>$F117*N117</f>
        <v>-20000</v>
      </c>
      <c r="P117" s="757">
        <f>O117/1000000</f>
        <v>-0.02</v>
      </c>
      <c r="Q117" s="346"/>
    </row>
    <row r="118" spans="1:17" ht="16.5">
      <c r="A118" s="272">
        <v>77</v>
      </c>
      <c r="B118" s="886" t="s">
        <v>504</v>
      </c>
      <c r="C118" s="691" t="s">
        <v>505</v>
      </c>
      <c r="D118" s="257" t="s">
        <v>438</v>
      </c>
      <c r="E118" s="243" t="s">
        <v>300</v>
      </c>
      <c r="F118" s="248">
        <v>1</v>
      </c>
      <c r="G118" s="251">
        <v>-1087000.06</v>
      </c>
      <c r="H118" s="252">
        <v>-1076999.94</v>
      </c>
      <c r="I118" s="252">
        <f>G118-H118</f>
        <v>-10000.120000000112</v>
      </c>
      <c r="J118" s="252">
        <f>$F118*I118</f>
        <v>-10000.120000000112</v>
      </c>
      <c r="K118" s="762">
        <f>J118/1000000</f>
        <v>-1.0000120000000112E-2</v>
      </c>
      <c r="L118" s="251">
        <v>-225000</v>
      </c>
      <c r="M118" s="252">
        <v>-208000</v>
      </c>
      <c r="N118" s="252">
        <f>L118-M118</f>
        <v>-17000</v>
      </c>
      <c r="O118" s="252">
        <f>$F118*N118</f>
        <v>-17000</v>
      </c>
      <c r="P118" s="757">
        <f>O118/1000000</f>
        <v>-1.7000000000000001E-2</v>
      </c>
      <c r="Q118" s="346"/>
    </row>
    <row r="119" spans="1:17" ht="17.25" thickBot="1">
      <c r="A119" s="273"/>
      <c r="B119" s="887"/>
      <c r="C119" s="888"/>
      <c r="D119" s="552"/>
      <c r="E119" s="549"/>
      <c r="F119" s="889"/>
      <c r="G119" s="337"/>
      <c r="H119" s="337"/>
      <c r="I119" s="337"/>
      <c r="J119" s="337"/>
      <c r="K119" s="890"/>
      <c r="L119" s="337"/>
      <c r="M119" s="337"/>
      <c r="N119" s="337"/>
      <c r="O119" s="337"/>
      <c r="P119" s="890"/>
      <c r="Q119" s="565"/>
    </row>
    <row r="120" spans="1:17" ht="18.75" thickTop="1">
      <c r="B120" s="116" t="s">
        <v>214</v>
      </c>
      <c r="G120" s="252"/>
      <c r="H120" s="252"/>
      <c r="I120" s="397"/>
      <c r="J120" s="397"/>
      <c r="K120" s="317">
        <f>SUM(K7:K119)</f>
        <v>-8.6932165570000013</v>
      </c>
      <c r="L120" s="252"/>
      <c r="M120" s="252"/>
      <c r="N120" s="397"/>
      <c r="O120" s="397"/>
      <c r="P120" s="317">
        <f>SUM(P7:P119)</f>
        <v>-5.7208628740000007</v>
      </c>
    </row>
    <row r="121" spans="1:17" ht="15">
      <c r="B121" s="11"/>
      <c r="G121" s="252"/>
      <c r="H121" s="252"/>
      <c r="I121" s="397"/>
      <c r="J121" s="397"/>
      <c r="K121" s="765"/>
      <c r="L121" s="252"/>
      <c r="M121" s="252"/>
      <c r="N121" s="397"/>
      <c r="O121" s="397"/>
      <c r="P121" s="765"/>
    </row>
    <row r="122" spans="1:17" ht="15">
      <c r="B122" s="11"/>
      <c r="G122" s="252"/>
      <c r="H122" s="252"/>
      <c r="I122" s="397"/>
      <c r="J122" s="397"/>
      <c r="K122" s="765"/>
      <c r="L122" s="252"/>
      <c r="M122" s="252"/>
      <c r="N122" s="397"/>
      <c r="O122" s="397"/>
      <c r="P122" s="765"/>
    </row>
    <row r="123" spans="1:17" ht="15">
      <c r="B123" s="11"/>
      <c r="G123" s="252"/>
      <c r="H123" s="252"/>
      <c r="I123" s="397"/>
      <c r="J123" s="397"/>
      <c r="K123" s="765"/>
      <c r="L123" s="252"/>
      <c r="M123" s="252"/>
      <c r="N123" s="397"/>
      <c r="O123" s="397"/>
      <c r="P123" s="765"/>
    </row>
    <row r="124" spans="1:17" ht="15">
      <c r="B124" s="11"/>
      <c r="G124" s="252"/>
      <c r="H124" s="252"/>
      <c r="I124" s="397"/>
      <c r="J124" s="397"/>
      <c r="K124" s="765"/>
      <c r="L124" s="252"/>
      <c r="M124" s="252"/>
      <c r="N124" s="397"/>
      <c r="O124" s="397"/>
      <c r="P124" s="765"/>
    </row>
    <row r="125" spans="1:17" ht="15">
      <c r="B125" s="11"/>
      <c r="G125" s="252"/>
      <c r="H125" s="252"/>
      <c r="I125" s="397"/>
      <c r="J125" s="397"/>
      <c r="K125" s="765"/>
      <c r="L125" s="252"/>
      <c r="M125" s="252"/>
      <c r="N125" s="397"/>
      <c r="O125" s="397"/>
      <c r="P125" s="765"/>
    </row>
    <row r="126" spans="1:17" ht="15.75">
      <c r="A126" s="10"/>
      <c r="G126" s="252"/>
      <c r="H126" s="252"/>
      <c r="I126" s="397"/>
      <c r="J126" s="397"/>
      <c r="K126" s="765"/>
      <c r="L126" s="252"/>
      <c r="M126" s="252"/>
      <c r="N126" s="397"/>
      <c r="O126" s="397"/>
      <c r="P126" s="765"/>
    </row>
    <row r="127" spans="1:17" ht="24" thickBot="1">
      <c r="A127" s="143" t="s">
        <v>213</v>
      </c>
      <c r="G127" s="252"/>
      <c r="H127" s="252"/>
      <c r="I127" s="64" t="s">
        <v>347</v>
      </c>
      <c r="J127" s="361"/>
      <c r="K127" s="766"/>
      <c r="L127" s="252"/>
      <c r="M127" s="252"/>
      <c r="N127" s="64" t="s">
        <v>348</v>
      </c>
      <c r="O127" s="361"/>
      <c r="P127" s="766"/>
      <c r="Q127" s="398" t="str">
        <f>Q1</f>
        <v>AUGUST-2024</v>
      </c>
    </row>
    <row r="128" spans="1:17" ht="39.6" customHeight="1" thickTop="1" thickBot="1">
      <c r="A128" s="391" t="s">
        <v>8</v>
      </c>
      <c r="B128" s="375" t="s">
        <v>9</v>
      </c>
      <c r="C128" s="376" t="s">
        <v>1</v>
      </c>
      <c r="D128" s="376" t="s">
        <v>2</v>
      </c>
      <c r="E128" s="376" t="s">
        <v>3</v>
      </c>
      <c r="F128" s="376" t="s">
        <v>10</v>
      </c>
      <c r="G128" s="374" t="str">
        <f>G5</f>
        <v>FINAL READING 31/08/2024</v>
      </c>
      <c r="H128" s="376" t="str">
        <f>H5</f>
        <v>INTIAL READING 01/08/2024</v>
      </c>
      <c r="I128" s="376" t="s">
        <v>4</v>
      </c>
      <c r="J128" s="376" t="s">
        <v>5</v>
      </c>
      <c r="K128" s="755" t="s">
        <v>6</v>
      </c>
      <c r="L128" s="374" t="str">
        <f>L5</f>
        <v>FINAL READING 31/08/2024</v>
      </c>
      <c r="M128" s="376" t="str">
        <f>M5</f>
        <v>INTIAL READING 01/08/2024</v>
      </c>
      <c r="N128" s="376" t="s">
        <v>4</v>
      </c>
      <c r="O128" s="376" t="s">
        <v>5</v>
      </c>
      <c r="P128" s="755" t="s">
        <v>6</v>
      </c>
      <c r="Q128" s="392" t="s">
        <v>266</v>
      </c>
    </row>
    <row r="129" spans="1:17" ht="7.9" hidden="1" customHeight="1" thickTop="1" thickBot="1">
      <c r="A129" s="9"/>
      <c r="B129" s="8"/>
      <c r="C129" s="7"/>
      <c r="D129" s="7"/>
      <c r="E129" s="7"/>
      <c r="F129" s="7"/>
      <c r="G129" s="252"/>
      <c r="H129" s="252"/>
      <c r="I129" s="397"/>
      <c r="J129" s="397"/>
      <c r="K129" s="765"/>
      <c r="L129" s="252"/>
      <c r="M129" s="252"/>
      <c r="N129" s="397"/>
      <c r="O129" s="397"/>
      <c r="P129" s="765"/>
    </row>
    <row r="130" spans="1:17" ht="15.95" customHeight="1" thickTop="1">
      <c r="A130" s="249"/>
      <c r="B130" s="250" t="s">
        <v>25</v>
      </c>
      <c r="C130" s="241"/>
      <c r="D130" s="235"/>
      <c r="E130" s="235"/>
      <c r="F130" s="235"/>
      <c r="G130" s="395"/>
      <c r="H130" s="395"/>
      <c r="I130" s="400"/>
      <c r="J130" s="400"/>
      <c r="K130" s="767"/>
      <c r="L130" s="395"/>
      <c r="M130" s="395"/>
      <c r="N130" s="400"/>
      <c r="O130" s="400"/>
      <c r="P130" s="767"/>
      <c r="Q130" s="396"/>
    </row>
    <row r="131" spans="1:17" ht="39.75" customHeight="1">
      <c r="A131" s="353">
        <v>1</v>
      </c>
      <c r="B131" s="742" t="s">
        <v>74</v>
      </c>
      <c r="C131" s="355">
        <v>4865146</v>
      </c>
      <c r="D131" s="744" t="s">
        <v>12</v>
      </c>
      <c r="E131" s="744" t="s">
        <v>300</v>
      </c>
      <c r="F131" s="355">
        <v>-33.33</v>
      </c>
      <c r="G131" s="745">
        <v>87</v>
      </c>
      <c r="H131" s="746">
        <v>0</v>
      </c>
      <c r="I131" s="746">
        <f>G131-H131</f>
        <v>87</v>
      </c>
      <c r="J131" s="746">
        <f>$F131*I131</f>
        <v>-2899.71</v>
      </c>
      <c r="K131" s="963">
        <f>J131/1000000</f>
        <v>-2.8997100000000002E-3</v>
      </c>
      <c r="L131" s="745">
        <v>337</v>
      </c>
      <c r="M131" s="746">
        <v>0</v>
      </c>
      <c r="N131" s="746">
        <f>L131-M131</f>
        <v>337</v>
      </c>
      <c r="O131" s="746">
        <f>$F131*N131</f>
        <v>-11232.21</v>
      </c>
      <c r="P131" s="759">
        <f>O131/1000000</f>
        <v>-1.1232209999999999E-2</v>
      </c>
      <c r="Q131" s="964" t="s">
        <v>526</v>
      </c>
    </row>
    <row r="132" spans="1:17" ht="16.5">
      <c r="A132" s="240"/>
      <c r="B132" s="255" t="s">
        <v>37</v>
      </c>
      <c r="C132" s="248"/>
      <c r="D132" s="258"/>
      <c r="E132" s="258"/>
      <c r="F132" s="248"/>
      <c r="G132" s="251"/>
      <c r="H132" s="252"/>
      <c r="I132" s="252"/>
      <c r="J132" s="252"/>
      <c r="K132" s="757"/>
      <c r="L132" s="251"/>
      <c r="M132" s="252"/>
      <c r="N132" s="252"/>
      <c r="O132" s="252"/>
      <c r="P132" s="757"/>
      <c r="Q132" s="338"/>
    </row>
    <row r="133" spans="1:17" ht="16.5">
      <c r="A133" s="240">
        <v>2</v>
      </c>
      <c r="B133" s="254" t="s">
        <v>38</v>
      </c>
      <c r="C133" s="248" t="s">
        <v>478</v>
      </c>
      <c r="D133" s="257" t="s">
        <v>438</v>
      </c>
      <c r="E133" s="243" t="s">
        <v>300</v>
      </c>
      <c r="F133" s="891">
        <v>-0.8</v>
      </c>
      <c r="G133" s="251">
        <v>843000</v>
      </c>
      <c r="H133" s="252">
        <v>862500</v>
      </c>
      <c r="I133" s="252">
        <f>G133-H133</f>
        <v>-19500</v>
      </c>
      <c r="J133" s="252">
        <f>$F133*I133</f>
        <v>15600</v>
      </c>
      <c r="K133" s="757">
        <f>J133/1000000</f>
        <v>1.5599999999999999E-2</v>
      </c>
      <c r="L133" s="251">
        <v>-2500</v>
      </c>
      <c r="M133" s="252">
        <v>-2500</v>
      </c>
      <c r="N133" s="252">
        <f>L133-M133</f>
        <v>0</v>
      </c>
      <c r="O133" s="252">
        <f>$F133*N133</f>
        <v>0</v>
      </c>
      <c r="P133" s="757">
        <f>O133/1000000</f>
        <v>0</v>
      </c>
      <c r="Q133" s="346"/>
    </row>
    <row r="134" spans="1:17" ht="15.75" customHeight="1">
      <c r="A134" s="240"/>
      <c r="B134" s="255" t="s">
        <v>17</v>
      </c>
      <c r="C134" s="248"/>
      <c r="D134" s="257"/>
      <c r="E134" s="243"/>
      <c r="F134" s="248"/>
      <c r="G134" s="251"/>
      <c r="H134" s="252"/>
      <c r="I134" s="252"/>
      <c r="J134" s="252"/>
      <c r="K134" s="757"/>
      <c r="L134" s="251"/>
      <c r="M134" s="252"/>
      <c r="N134" s="252"/>
      <c r="O134" s="252"/>
      <c r="P134" s="757"/>
      <c r="Q134" s="338"/>
    </row>
    <row r="135" spans="1:17" ht="16.5">
      <c r="A135" s="240">
        <v>3</v>
      </c>
      <c r="B135" s="254" t="s">
        <v>18</v>
      </c>
      <c r="C135" s="248">
        <v>4865119</v>
      </c>
      <c r="D135" s="257" t="s">
        <v>12</v>
      </c>
      <c r="E135" s="243" t="s">
        <v>300</v>
      </c>
      <c r="F135" s="248">
        <v>-1333.33</v>
      </c>
      <c r="G135" s="251">
        <v>200</v>
      </c>
      <c r="H135" s="252">
        <v>188</v>
      </c>
      <c r="I135" s="252">
        <f>G135-H135</f>
        <v>12</v>
      </c>
      <c r="J135" s="252">
        <f>$F135*I135</f>
        <v>-15999.96</v>
      </c>
      <c r="K135" s="757">
        <f>J135/1000000</f>
        <v>-1.5999960000000001E-2</v>
      </c>
      <c r="L135" s="251">
        <v>23</v>
      </c>
      <c r="M135" s="252">
        <v>15</v>
      </c>
      <c r="N135" s="252">
        <f>L135-M135</f>
        <v>8</v>
      </c>
      <c r="O135" s="252">
        <f>$F135*N135</f>
        <v>-10666.64</v>
      </c>
      <c r="P135" s="757">
        <f>O135/1000000</f>
        <v>-1.066664E-2</v>
      </c>
      <c r="Q135" s="739"/>
    </row>
    <row r="136" spans="1:17" ht="16.5">
      <c r="A136" s="240">
        <v>4</v>
      </c>
      <c r="B136" s="254" t="s">
        <v>19</v>
      </c>
      <c r="C136" s="248">
        <v>4864825</v>
      </c>
      <c r="D136" s="257" t="s">
        <v>12</v>
      </c>
      <c r="E136" s="243" t="s">
        <v>300</v>
      </c>
      <c r="F136" s="248">
        <v>-133.33000000000001</v>
      </c>
      <c r="G136" s="251">
        <v>5465</v>
      </c>
      <c r="H136" s="252">
        <v>5449</v>
      </c>
      <c r="I136" s="252">
        <f>G136-H136</f>
        <v>16</v>
      </c>
      <c r="J136" s="252">
        <f>$F136*I136</f>
        <v>-2133.2800000000002</v>
      </c>
      <c r="K136" s="757">
        <f>J136/1000000</f>
        <v>-2.13328E-3</v>
      </c>
      <c r="L136" s="251">
        <v>8058</v>
      </c>
      <c r="M136" s="252">
        <v>8040</v>
      </c>
      <c r="N136" s="252">
        <f>L136-M136</f>
        <v>18</v>
      </c>
      <c r="O136" s="252">
        <f>$F136*N136</f>
        <v>-2399.94</v>
      </c>
      <c r="P136" s="757">
        <f>O136/1000000</f>
        <v>-2.3999400000000001E-3</v>
      </c>
      <c r="Q136" s="338"/>
    </row>
    <row r="137" spans="1:17" ht="16.5">
      <c r="A137" s="401"/>
      <c r="B137" s="402" t="s">
        <v>44</v>
      </c>
      <c r="C137" s="239"/>
      <c r="D137" s="243"/>
      <c r="E137" s="243"/>
      <c r="F137" s="403"/>
      <c r="G137" s="251"/>
      <c r="H137" s="252"/>
      <c r="I137" s="252"/>
      <c r="J137" s="252"/>
      <c r="K137" s="757"/>
      <c r="L137" s="251"/>
      <c r="M137" s="252"/>
      <c r="N137" s="252"/>
      <c r="O137" s="252"/>
      <c r="P137" s="757"/>
      <c r="Q137" s="338"/>
    </row>
    <row r="138" spans="1:17" ht="16.5">
      <c r="A138" s="240">
        <v>5</v>
      </c>
      <c r="B138" s="365" t="s">
        <v>45</v>
      </c>
      <c r="C138" s="248">
        <v>4865149</v>
      </c>
      <c r="D138" s="258" t="s">
        <v>12</v>
      </c>
      <c r="E138" s="243" t="s">
        <v>300</v>
      </c>
      <c r="F138" s="248">
        <v>-187.5</v>
      </c>
      <c r="G138" s="251">
        <v>995529</v>
      </c>
      <c r="H138" s="252">
        <v>995558</v>
      </c>
      <c r="I138" s="252">
        <f>G138-H138</f>
        <v>-29</v>
      </c>
      <c r="J138" s="252">
        <f>$F138*I138</f>
        <v>5437.5</v>
      </c>
      <c r="K138" s="757">
        <f>J138/1000000</f>
        <v>5.4374999999999996E-3</v>
      </c>
      <c r="L138" s="251">
        <v>996353</v>
      </c>
      <c r="M138" s="252">
        <v>996603</v>
      </c>
      <c r="N138" s="252">
        <f>L138-M138</f>
        <v>-250</v>
      </c>
      <c r="O138" s="252">
        <f>$F138*N138</f>
        <v>46875</v>
      </c>
      <c r="P138" s="757">
        <f>O138/1000000</f>
        <v>4.6875E-2</v>
      </c>
      <c r="Q138" s="359"/>
    </row>
    <row r="139" spans="1:17" ht="16.5">
      <c r="A139" s="240"/>
      <c r="B139" s="255" t="s">
        <v>33</v>
      </c>
      <c r="C139" s="248"/>
      <c r="D139" s="258"/>
      <c r="E139" s="243"/>
      <c r="F139" s="248"/>
      <c r="G139" s="251"/>
      <c r="H139" s="252"/>
      <c r="I139" s="252"/>
      <c r="J139" s="252"/>
      <c r="K139" s="757"/>
      <c r="L139" s="251"/>
      <c r="M139" s="252"/>
      <c r="N139" s="252"/>
      <c r="O139" s="252"/>
      <c r="P139" s="757"/>
      <c r="Q139" s="338"/>
    </row>
    <row r="140" spans="1:17" ht="16.5">
      <c r="A140" s="240">
        <v>6</v>
      </c>
      <c r="B140" s="254" t="s">
        <v>314</v>
      </c>
      <c r="C140" s="248" t="s">
        <v>495</v>
      </c>
      <c r="D140" s="257" t="s">
        <v>12</v>
      </c>
      <c r="E140" s="243" t="s">
        <v>300</v>
      </c>
      <c r="F140" s="712">
        <v>-0.4</v>
      </c>
      <c r="G140" s="251">
        <v>-6088000</v>
      </c>
      <c r="H140" s="252">
        <v>-4208000</v>
      </c>
      <c r="I140" s="252">
        <f>G140-H140</f>
        <v>-1880000</v>
      </c>
      <c r="J140" s="252">
        <f>$F140*I140</f>
        <v>752000</v>
      </c>
      <c r="K140" s="757">
        <f>J140/1000000</f>
        <v>0.752</v>
      </c>
      <c r="L140" s="251">
        <v>-3496000</v>
      </c>
      <c r="M140" s="252">
        <v>-3496000</v>
      </c>
      <c r="N140" s="252">
        <f>L140-M140</f>
        <v>0</v>
      </c>
      <c r="O140" s="252">
        <f>$F140*N140</f>
        <v>0</v>
      </c>
      <c r="P140" s="757">
        <f>O140/1000000</f>
        <v>0</v>
      </c>
      <c r="Q140" s="346"/>
    </row>
    <row r="141" spans="1:17" ht="16.5">
      <c r="A141" s="240"/>
      <c r="B141" s="256" t="s">
        <v>335</v>
      </c>
      <c r="C141" s="248"/>
      <c r="D141" s="257"/>
      <c r="E141" s="243"/>
      <c r="F141" s="248"/>
      <c r="G141" s="251"/>
      <c r="H141" s="252"/>
      <c r="I141" s="252"/>
      <c r="J141" s="252"/>
      <c r="K141" s="757"/>
      <c r="L141" s="251"/>
      <c r="M141" s="252"/>
      <c r="N141" s="252"/>
      <c r="O141" s="252"/>
      <c r="P141" s="757"/>
      <c r="Q141" s="338"/>
    </row>
    <row r="142" spans="1:17" s="243" customFormat="1" ht="15">
      <c r="A142" s="268">
        <v>7</v>
      </c>
      <c r="B142" s="551" t="s">
        <v>340</v>
      </c>
      <c r="C142" s="272">
        <v>4864971</v>
      </c>
      <c r="D142" s="257" t="s">
        <v>12</v>
      </c>
      <c r="E142" s="243" t="s">
        <v>300</v>
      </c>
      <c r="F142" s="257">
        <v>800</v>
      </c>
      <c r="G142" s="251">
        <v>0</v>
      </c>
      <c r="H142" s="252">
        <v>0</v>
      </c>
      <c r="I142" s="258">
        <f>G142-H142</f>
        <v>0</v>
      </c>
      <c r="J142" s="258">
        <f>$F142*I142</f>
        <v>0</v>
      </c>
      <c r="K142" s="768">
        <f>J142/1000000</f>
        <v>0</v>
      </c>
      <c r="L142" s="251">
        <v>999495</v>
      </c>
      <c r="M142" s="252">
        <v>999495</v>
      </c>
      <c r="N142" s="258">
        <f>L142-M142</f>
        <v>0</v>
      </c>
      <c r="O142" s="258">
        <f>$F142*N142</f>
        <v>0</v>
      </c>
      <c r="P142" s="768">
        <f>O142/1000000</f>
        <v>0</v>
      </c>
      <c r="Q142" s="352"/>
    </row>
    <row r="143" spans="1:17" s="485" customFormat="1" ht="18" customHeight="1">
      <c r="A143" s="268"/>
      <c r="B143" s="546" t="s">
        <v>401</v>
      </c>
      <c r="C143" s="272"/>
      <c r="D143" s="257"/>
      <c r="E143" s="243"/>
      <c r="F143" s="257"/>
      <c r="G143" s="251"/>
      <c r="H143" s="252"/>
      <c r="I143" s="258"/>
      <c r="J143" s="258"/>
      <c r="K143" s="768"/>
      <c r="L143" s="251"/>
      <c r="M143" s="252"/>
      <c r="N143" s="258"/>
      <c r="O143" s="258"/>
      <c r="P143" s="768"/>
      <c r="Q143" s="352"/>
    </row>
    <row r="144" spans="1:17" s="485" customFormat="1" ht="15">
      <c r="A144" s="268">
        <v>8</v>
      </c>
      <c r="B144" s="551" t="s">
        <v>402</v>
      </c>
      <c r="C144" s="272">
        <v>4864952</v>
      </c>
      <c r="D144" s="257" t="s">
        <v>12</v>
      </c>
      <c r="E144" s="243" t="s">
        <v>300</v>
      </c>
      <c r="F144" s="257">
        <v>-625</v>
      </c>
      <c r="G144" s="251">
        <v>991995</v>
      </c>
      <c r="H144" s="252">
        <v>992004</v>
      </c>
      <c r="I144" s="258">
        <f>G144-H144</f>
        <v>-9</v>
      </c>
      <c r="J144" s="258">
        <f>$F144*I144</f>
        <v>5625</v>
      </c>
      <c r="K144" s="768">
        <f>J144/1000000</f>
        <v>5.6249999999999998E-3</v>
      </c>
      <c r="L144" s="251">
        <v>1030</v>
      </c>
      <c r="M144" s="252">
        <v>1038</v>
      </c>
      <c r="N144" s="258">
        <f>L144-M144</f>
        <v>-8</v>
      </c>
      <c r="O144" s="258">
        <f>$F144*N144</f>
        <v>5000</v>
      </c>
      <c r="P144" s="768">
        <f>O144/1000000</f>
        <v>5.0000000000000001E-3</v>
      </c>
      <c r="Q144" s="352"/>
    </row>
    <row r="145" spans="1:17" s="485" customFormat="1" ht="15">
      <c r="A145" s="268">
        <v>9</v>
      </c>
      <c r="B145" s="551" t="s">
        <v>402</v>
      </c>
      <c r="C145" s="272">
        <v>4865039</v>
      </c>
      <c r="D145" s="257" t="s">
        <v>12</v>
      </c>
      <c r="E145" s="243" t="s">
        <v>300</v>
      </c>
      <c r="F145" s="257">
        <v>-500</v>
      </c>
      <c r="G145" s="251">
        <v>999591</v>
      </c>
      <c r="H145" s="252">
        <v>999601</v>
      </c>
      <c r="I145" s="258">
        <f>G145-H145</f>
        <v>-10</v>
      </c>
      <c r="J145" s="258">
        <f>$F145*I145</f>
        <v>5000</v>
      </c>
      <c r="K145" s="768">
        <f>J145/1000000</f>
        <v>5.0000000000000001E-3</v>
      </c>
      <c r="L145" s="251">
        <v>875</v>
      </c>
      <c r="M145" s="252">
        <v>861</v>
      </c>
      <c r="N145" s="258">
        <f>L145-M145</f>
        <v>14</v>
      </c>
      <c r="O145" s="258">
        <f>$F145*N145</f>
        <v>-7000</v>
      </c>
      <c r="P145" s="768">
        <f>O145/1000000</f>
        <v>-7.0000000000000001E-3</v>
      </c>
      <c r="Q145" s="352"/>
    </row>
    <row r="146" spans="1:17" s="485" customFormat="1" ht="15.75">
      <c r="A146" s="268"/>
      <c r="B146" s="546" t="s">
        <v>404</v>
      </c>
      <c r="C146" s="272"/>
      <c r="D146" s="257"/>
      <c r="E146" s="243"/>
      <c r="F146" s="257"/>
      <c r="G146" s="251"/>
      <c r="H146" s="252"/>
      <c r="I146" s="258"/>
      <c r="J146" s="258"/>
      <c r="K146" s="768"/>
      <c r="L146" s="251"/>
      <c r="M146" s="252"/>
      <c r="N146" s="258"/>
      <c r="O146" s="258"/>
      <c r="P146" s="768"/>
      <c r="Q146" s="352"/>
    </row>
    <row r="147" spans="1:17" s="485" customFormat="1" ht="15">
      <c r="A147" s="268">
        <v>10</v>
      </c>
      <c r="B147" s="551" t="s">
        <v>405</v>
      </c>
      <c r="C147" s="272">
        <v>4902510</v>
      </c>
      <c r="D147" s="257" t="s">
        <v>12</v>
      </c>
      <c r="E147" s="243" t="s">
        <v>300</v>
      </c>
      <c r="F147" s="257">
        <v>-400</v>
      </c>
      <c r="G147" s="251">
        <v>998746</v>
      </c>
      <c r="H147" s="252">
        <v>998601</v>
      </c>
      <c r="I147" s="258">
        <f>G147-H147</f>
        <v>145</v>
      </c>
      <c r="J147" s="258">
        <f>$F147*I147</f>
        <v>-58000</v>
      </c>
      <c r="K147" s="768">
        <f>J147/1000000</f>
        <v>-5.8000000000000003E-2</v>
      </c>
      <c r="L147" s="251">
        <v>190</v>
      </c>
      <c r="M147" s="252">
        <v>80</v>
      </c>
      <c r="N147" s="258">
        <f>L147-M147</f>
        <v>110</v>
      </c>
      <c r="O147" s="258">
        <f>$F147*N147</f>
        <v>-44000</v>
      </c>
      <c r="P147" s="768">
        <f>O147/1000000</f>
        <v>-4.3999999999999997E-2</v>
      </c>
      <c r="Q147" s="352"/>
    </row>
    <row r="148" spans="1:17" s="485" customFormat="1" ht="15">
      <c r="A148" s="268">
        <v>11</v>
      </c>
      <c r="B148" s="551" t="s">
        <v>406</v>
      </c>
      <c r="C148" s="272">
        <v>4865140</v>
      </c>
      <c r="D148" s="257" t="s">
        <v>12</v>
      </c>
      <c r="E148" s="243" t="s">
        <v>300</v>
      </c>
      <c r="F148" s="257">
        <v>-937.5</v>
      </c>
      <c r="G148" s="251">
        <v>999247</v>
      </c>
      <c r="H148" s="252">
        <v>999248</v>
      </c>
      <c r="I148" s="258">
        <f>G148-H148</f>
        <v>-1</v>
      </c>
      <c r="J148" s="258">
        <f>$F148*I148</f>
        <v>937.5</v>
      </c>
      <c r="K148" s="768">
        <f>J148/1000000</f>
        <v>9.3749999999999997E-4</v>
      </c>
      <c r="L148" s="251">
        <v>999549</v>
      </c>
      <c r="M148" s="252">
        <v>999550</v>
      </c>
      <c r="N148" s="258">
        <f>L148-M148</f>
        <v>-1</v>
      </c>
      <c r="O148" s="258">
        <f>$F148*N148</f>
        <v>937.5</v>
      </c>
      <c r="P148" s="768">
        <f>O148/1000000</f>
        <v>9.3749999999999997E-4</v>
      </c>
      <c r="Q148" s="352"/>
    </row>
    <row r="149" spans="1:17" s="485" customFormat="1" ht="15">
      <c r="A149" s="268">
        <v>12</v>
      </c>
      <c r="B149" s="551" t="s">
        <v>407</v>
      </c>
      <c r="C149" s="272">
        <v>4864808</v>
      </c>
      <c r="D149" s="257" t="s">
        <v>12</v>
      </c>
      <c r="E149" s="243" t="s">
        <v>300</v>
      </c>
      <c r="F149" s="257">
        <v>-187.5</v>
      </c>
      <c r="G149" s="251">
        <v>977760</v>
      </c>
      <c r="H149" s="252">
        <v>977770</v>
      </c>
      <c r="I149" s="258">
        <f>G149-H149</f>
        <v>-10</v>
      </c>
      <c r="J149" s="258">
        <f>$F149*I149</f>
        <v>1875</v>
      </c>
      <c r="K149" s="768">
        <f>J149/1000000</f>
        <v>1.8749999999999999E-3</v>
      </c>
      <c r="L149" s="251">
        <v>1999</v>
      </c>
      <c r="M149" s="252">
        <v>1970</v>
      </c>
      <c r="N149" s="258">
        <f>L149-M149</f>
        <v>29</v>
      </c>
      <c r="O149" s="258">
        <f>$F149*N149</f>
        <v>-5437.5</v>
      </c>
      <c r="P149" s="768">
        <f>O149/1000000</f>
        <v>-5.4374999999999996E-3</v>
      </c>
      <c r="Q149" s="352"/>
    </row>
    <row r="150" spans="1:17" s="485" customFormat="1" ht="15">
      <c r="A150" s="268">
        <v>13</v>
      </c>
      <c r="B150" s="551" t="s">
        <v>463</v>
      </c>
      <c r="C150" s="272">
        <v>4865080</v>
      </c>
      <c r="D150" s="257" t="s">
        <v>12</v>
      </c>
      <c r="E150" s="243" t="s">
        <v>300</v>
      </c>
      <c r="F150" s="257">
        <v>-2500</v>
      </c>
      <c r="G150" s="251">
        <v>999962</v>
      </c>
      <c r="H150" s="252">
        <v>999962</v>
      </c>
      <c r="I150" s="258">
        <f>G150-H150</f>
        <v>0</v>
      </c>
      <c r="J150" s="258">
        <f>$F150*I150</f>
        <v>0</v>
      </c>
      <c r="K150" s="768">
        <f>J150/1000000</f>
        <v>0</v>
      </c>
      <c r="L150" s="251">
        <v>122</v>
      </c>
      <c r="M150" s="252">
        <v>120</v>
      </c>
      <c r="N150" s="258">
        <f>L150-M150</f>
        <v>2</v>
      </c>
      <c r="O150" s="258">
        <f>$F150*N150</f>
        <v>-5000</v>
      </c>
      <c r="P150" s="768">
        <f>O150/1000000</f>
        <v>-5.0000000000000001E-3</v>
      </c>
      <c r="Q150" s="352"/>
    </row>
    <row r="151" spans="1:17" s="243" customFormat="1" ht="15.75" thickBot="1">
      <c r="A151" s="511">
        <v>14</v>
      </c>
      <c r="B151" s="547" t="s">
        <v>408</v>
      </c>
      <c r="C151" s="258">
        <v>4864796</v>
      </c>
      <c r="D151" s="552" t="s">
        <v>12</v>
      </c>
      <c r="E151" s="549" t="s">
        <v>300</v>
      </c>
      <c r="F151" s="258">
        <v>-125</v>
      </c>
      <c r="G151" s="251">
        <v>999938</v>
      </c>
      <c r="H151" s="337">
        <v>999957</v>
      </c>
      <c r="I151" s="548">
        <f>G151-H151</f>
        <v>-19</v>
      </c>
      <c r="J151" s="548">
        <f>$F151*I151</f>
        <v>2375</v>
      </c>
      <c r="K151" s="761">
        <f>J151/1000000</f>
        <v>2.3749999999999999E-3</v>
      </c>
      <c r="L151" s="336">
        <v>1225</v>
      </c>
      <c r="M151" s="337">
        <v>1208</v>
      </c>
      <c r="N151" s="548">
        <f>L151-M151</f>
        <v>17</v>
      </c>
      <c r="O151" s="548">
        <f>$F151*N151</f>
        <v>-2125</v>
      </c>
      <c r="P151" s="761">
        <f>O151/1000000</f>
        <v>-2.1250000000000002E-3</v>
      </c>
      <c r="Q151" s="553"/>
    </row>
    <row r="152" spans="1:17" ht="15.75" thickTop="1">
      <c r="A152" s="343"/>
      <c r="B152" s="343"/>
      <c r="C152" s="343"/>
      <c r="D152" s="343"/>
      <c r="E152" s="343"/>
      <c r="F152" s="343"/>
      <c r="G152" s="343"/>
      <c r="H152" s="343"/>
      <c r="I152" s="343"/>
      <c r="J152" s="343"/>
      <c r="K152" s="769"/>
      <c r="L152" s="395"/>
      <c r="M152" s="343"/>
      <c r="N152" s="343"/>
      <c r="O152" s="343"/>
      <c r="P152" s="769"/>
      <c r="Q152" s="343"/>
    </row>
    <row r="153" spans="1:17" ht="18">
      <c r="A153" s="361"/>
      <c r="B153" s="208" t="s">
        <v>267</v>
      </c>
      <c r="C153" s="361"/>
      <c r="D153" s="361"/>
      <c r="E153" s="361"/>
      <c r="F153" s="361"/>
      <c r="G153" s="361"/>
      <c r="H153" s="361"/>
      <c r="I153" s="361"/>
      <c r="J153" s="361"/>
      <c r="K153" s="104">
        <f>SUM(K131:K152)</f>
        <v>0.70981704999999995</v>
      </c>
      <c r="L153" s="361"/>
      <c r="M153" s="361"/>
      <c r="N153" s="361"/>
      <c r="O153" s="361"/>
      <c r="P153" s="104">
        <f>SUM(P131:P152)</f>
        <v>-3.5048789999999989E-2</v>
      </c>
      <c r="Q153" s="361"/>
    </row>
    <row r="154" spans="1:17" ht="15.75">
      <c r="A154" s="361"/>
      <c r="B154" s="361"/>
      <c r="C154" s="361"/>
      <c r="D154" s="361"/>
      <c r="E154" s="361"/>
      <c r="F154" s="361"/>
      <c r="G154" s="361"/>
      <c r="H154" s="361"/>
      <c r="I154" s="361"/>
      <c r="J154" s="361"/>
      <c r="K154" s="770"/>
      <c r="L154" s="361"/>
      <c r="M154" s="361"/>
      <c r="N154" s="361"/>
      <c r="O154" s="361"/>
      <c r="P154" s="770"/>
      <c r="Q154" s="361"/>
    </row>
    <row r="155" spans="1:17" ht="15.75">
      <c r="A155" s="361"/>
      <c r="B155" s="361"/>
      <c r="C155" s="361"/>
      <c r="D155" s="361"/>
      <c r="E155" s="361"/>
      <c r="F155" s="361"/>
      <c r="G155" s="361"/>
      <c r="H155" s="361"/>
      <c r="I155" s="361"/>
      <c r="J155" s="361"/>
      <c r="K155" s="770"/>
      <c r="L155" s="361"/>
      <c r="M155" s="361"/>
      <c r="N155" s="361"/>
      <c r="O155" s="361"/>
      <c r="P155" s="770"/>
      <c r="Q155" s="361"/>
    </row>
    <row r="156" spans="1:17" ht="15.75">
      <c r="A156" s="361"/>
      <c r="B156" s="361"/>
      <c r="C156" s="361"/>
      <c r="D156" s="361"/>
      <c r="E156" s="361"/>
      <c r="F156" s="361"/>
      <c r="G156" s="361"/>
      <c r="H156" s="361"/>
      <c r="I156" s="361"/>
      <c r="J156" s="361"/>
      <c r="K156" s="770"/>
      <c r="L156" s="361"/>
      <c r="M156" s="361"/>
      <c r="N156" s="361"/>
      <c r="O156" s="361"/>
      <c r="P156" s="770"/>
      <c r="Q156" s="361"/>
    </row>
    <row r="157" spans="1:17" ht="15.75">
      <c r="A157" s="361"/>
      <c r="B157" s="361"/>
      <c r="C157" s="361"/>
      <c r="D157" s="361"/>
      <c r="E157" s="361"/>
      <c r="F157" s="361"/>
      <c r="G157" s="361"/>
      <c r="H157" s="361"/>
      <c r="I157" s="361"/>
      <c r="J157" s="361"/>
      <c r="K157" s="770"/>
      <c r="L157" s="361"/>
      <c r="M157" s="361"/>
      <c r="N157" s="361"/>
      <c r="O157" s="361"/>
      <c r="P157" s="770"/>
      <c r="Q157" s="361"/>
    </row>
    <row r="158" spans="1:17" ht="15.75">
      <c r="A158" s="361"/>
      <c r="B158" s="361"/>
      <c r="C158" s="361"/>
      <c r="D158" s="361"/>
      <c r="E158" s="361"/>
      <c r="F158" s="361"/>
      <c r="G158" s="361"/>
      <c r="H158" s="361"/>
      <c r="I158" s="361"/>
      <c r="J158" s="361"/>
      <c r="K158" s="770"/>
      <c r="L158" s="361"/>
      <c r="M158" s="361"/>
      <c r="N158" s="361"/>
      <c r="O158" s="361"/>
      <c r="P158" s="770"/>
      <c r="Q158" s="361"/>
    </row>
    <row r="159" spans="1:17" ht="13.5" thickBot="1">
      <c r="A159" s="409"/>
      <c r="B159" s="409"/>
      <c r="C159" s="409"/>
      <c r="D159" s="409"/>
      <c r="E159" s="409"/>
      <c r="F159" s="409"/>
      <c r="G159" s="409"/>
      <c r="H159" s="409"/>
      <c r="I159" s="409"/>
      <c r="J159" s="409"/>
      <c r="K159" s="771"/>
      <c r="L159" s="409"/>
      <c r="M159" s="409"/>
      <c r="N159" s="409"/>
      <c r="O159" s="409"/>
      <c r="P159" s="771"/>
      <c r="Q159" s="409"/>
    </row>
    <row r="160" spans="1:17" ht="31.5" customHeight="1">
      <c r="A160" s="105" t="s">
        <v>216</v>
      </c>
      <c r="B160" s="106"/>
      <c r="C160" s="106"/>
      <c r="D160" s="107"/>
      <c r="E160" s="108"/>
      <c r="F160" s="107"/>
      <c r="G160" s="107"/>
      <c r="H160" s="106"/>
      <c r="I160" s="109"/>
      <c r="J160" s="110"/>
      <c r="K160" s="111"/>
      <c r="L160" s="406"/>
      <c r="M160" s="406"/>
      <c r="N160" s="406"/>
      <c r="O160" s="406"/>
      <c r="P160" s="663"/>
      <c r="Q160" s="407"/>
    </row>
    <row r="161" spans="1:17" ht="28.5" customHeight="1">
      <c r="A161" s="112" t="s">
        <v>264</v>
      </c>
      <c r="B161" s="66"/>
      <c r="C161" s="66"/>
      <c r="D161" s="66"/>
      <c r="E161" s="67"/>
      <c r="F161" s="66"/>
      <c r="G161" s="66"/>
      <c r="H161" s="66"/>
      <c r="I161" s="68"/>
      <c r="J161" s="66"/>
      <c r="K161" s="104">
        <f>K120</f>
        <v>-8.6932165570000013</v>
      </c>
      <c r="L161" s="361"/>
      <c r="M161" s="361"/>
      <c r="N161" s="361"/>
      <c r="O161" s="361"/>
      <c r="P161" s="104">
        <f>P120</f>
        <v>-5.7208628740000007</v>
      </c>
      <c r="Q161" s="408"/>
    </row>
    <row r="162" spans="1:17" ht="28.5" customHeight="1">
      <c r="A162" s="112" t="s">
        <v>265</v>
      </c>
      <c r="B162" s="66"/>
      <c r="C162" s="66"/>
      <c r="D162" s="66"/>
      <c r="E162" s="67"/>
      <c r="F162" s="66"/>
      <c r="G162" s="66"/>
      <c r="H162" s="66"/>
      <c r="I162" s="68"/>
      <c r="J162" s="66"/>
      <c r="K162" s="104">
        <f>K153</f>
        <v>0.70981704999999995</v>
      </c>
      <c r="L162" s="361"/>
      <c r="M162" s="361"/>
      <c r="N162" s="361"/>
      <c r="O162" s="361"/>
      <c r="P162" s="104">
        <f>P153</f>
        <v>-3.5048789999999989E-2</v>
      </c>
      <c r="Q162" s="408"/>
    </row>
    <row r="163" spans="1:17" ht="28.5" customHeight="1">
      <c r="A163" s="112" t="s">
        <v>217</v>
      </c>
      <c r="B163" s="66"/>
      <c r="C163" s="66"/>
      <c r="D163" s="66"/>
      <c r="E163" s="67"/>
      <c r="F163" s="66"/>
      <c r="G163" s="66"/>
      <c r="H163" s="66"/>
      <c r="I163" s="68"/>
      <c r="J163" s="66"/>
      <c r="K163" s="104">
        <f>'ROHTAK ROAD'!K43</f>
        <v>-2.4781249999999998E-2</v>
      </c>
      <c r="L163" s="361"/>
      <c r="M163" s="361"/>
      <c r="N163" s="361"/>
      <c r="O163" s="361"/>
      <c r="P163" s="104">
        <f>'ROHTAK ROAD'!P43</f>
        <v>-1.84975</v>
      </c>
      <c r="Q163" s="408"/>
    </row>
    <row r="164" spans="1:17" ht="27.75" customHeight="1" thickBot="1">
      <c r="A164" s="114" t="s">
        <v>218</v>
      </c>
      <c r="B164" s="113"/>
      <c r="C164" s="113"/>
      <c r="D164" s="113"/>
      <c r="E164" s="113"/>
      <c r="F164" s="113"/>
      <c r="G164" s="113"/>
      <c r="H164" s="113"/>
      <c r="I164" s="113"/>
      <c r="J164" s="113"/>
      <c r="K164" s="314">
        <f>SUM(K161:K163)</f>
        <v>-8.0081807570000016</v>
      </c>
      <c r="L164" s="409"/>
      <c r="M164" s="409"/>
      <c r="N164" s="409"/>
      <c r="O164" s="409"/>
      <c r="P164" s="314">
        <f>SUM(P161:P163)</f>
        <v>-7.6056616640000012</v>
      </c>
      <c r="Q164" s="410"/>
    </row>
    <row r="168" spans="1:17" ht="13.5" thickBot="1">
      <c r="A168" s="176"/>
    </row>
    <row r="169" spans="1:17">
      <c r="A169" s="411"/>
      <c r="B169" s="412"/>
      <c r="C169" s="412"/>
      <c r="D169" s="412"/>
      <c r="E169" s="412"/>
      <c r="F169" s="412"/>
      <c r="G169" s="412"/>
      <c r="H169" s="406"/>
      <c r="I169" s="406"/>
      <c r="J169" s="406"/>
      <c r="K169" s="663"/>
      <c r="L169" s="406"/>
      <c r="M169" s="406"/>
      <c r="N169" s="406"/>
      <c r="O169" s="406"/>
      <c r="P169" s="663"/>
      <c r="Q169" s="407"/>
    </row>
    <row r="170" spans="1:17" ht="23.25">
      <c r="A170" s="413" t="s">
        <v>282</v>
      </c>
      <c r="B170" s="414"/>
      <c r="C170" s="414"/>
      <c r="D170" s="414"/>
      <c r="E170" s="414"/>
      <c r="F170" s="414"/>
      <c r="G170" s="414"/>
      <c r="H170" s="361"/>
      <c r="I170" s="361"/>
      <c r="J170" s="361"/>
      <c r="K170" s="766"/>
      <c r="L170" s="361"/>
      <c r="M170" s="361"/>
      <c r="N170" s="361"/>
      <c r="O170" s="361"/>
      <c r="P170" s="766"/>
      <c r="Q170" s="408"/>
    </row>
    <row r="171" spans="1:17">
      <c r="A171" s="415"/>
      <c r="B171" s="414"/>
      <c r="C171" s="414"/>
      <c r="D171" s="414"/>
      <c r="E171" s="414"/>
      <c r="F171" s="414"/>
      <c r="G171" s="414"/>
      <c r="H171" s="361"/>
      <c r="I171" s="361"/>
      <c r="J171" s="361"/>
      <c r="K171" s="766"/>
      <c r="L171" s="361"/>
      <c r="M171" s="361"/>
      <c r="N171" s="361"/>
      <c r="O171" s="361"/>
      <c r="P171" s="766"/>
      <c r="Q171" s="408"/>
    </row>
    <row r="172" spans="1:17" ht="15.75">
      <c r="A172" s="416"/>
      <c r="B172" s="417"/>
      <c r="C172" s="417"/>
      <c r="D172" s="417"/>
      <c r="E172" s="417"/>
      <c r="F172" s="417"/>
      <c r="G172" s="417"/>
      <c r="H172" s="361"/>
      <c r="I172" s="361"/>
      <c r="J172" s="361"/>
      <c r="K172" s="772" t="s">
        <v>294</v>
      </c>
      <c r="L172" s="361"/>
      <c r="M172" s="361"/>
      <c r="N172" s="361"/>
      <c r="O172" s="361"/>
      <c r="P172" s="772" t="s">
        <v>295</v>
      </c>
      <c r="Q172" s="408"/>
    </row>
    <row r="173" spans="1:17">
      <c r="A173" s="418"/>
      <c r="B173" s="75"/>
      <c r="C173" s="75"/>
      <c r="D173" s="75"/>
      <c r="E173" s="75"/>
      <c r="F173" s="75"/>
      <c r="G173" s="75"/>
      <c r="H173" s="361"/>
      <c r="I173" s="361"/>
      <c r="J173" s="361"/>
      <c r="K173" s="766"/>
      <c r="L173" s="361"/>
      <c r="M173" s="361"/>
      <c r="N173" s="361"/>
      <c r="O173" s="361"/>
      <c r="P173" s="766"/>
      <c r="Q173" s="408"/>
    </row>
    <row r="174" spans="1:17">
      <c r="A174" s="418"/>
      <c r="B174" s="75"/>
      <c r="C174" s="75"/>
      <c r="D174" s="75"/>
      <c r="E174" s="75"/>
      <c r="F174" s="75"/>
      <c r="G174" s="75"/>
      <c r="H174" s="361"/>
      <c r="I174" s="361"/>
      <c r="J174" s="361"/>
      <c r="K174" s="766"/>
      <c r="L174" s="361"/>
      <c r="M174" s="361"/>
      <c r="N174" s="361"/>
      <c r="O174" s="361"/>
      <c r="P174" s="766"/>
      <c r="Q174" s="408"/>
    </row>
    <row r="175" spans="1:17" ht="24.75" customHeight="1">
      <c r="A175" s="419" t="s">
        <v>285</v>
      </c>
      <c r="B175" s="420"/>
      <c r="C175" s="420"/>
      <c r="D175" s="421"/>
      <c r="E175" s="421"/>
      <c r="F175" s="422"/>
      <c r="G175" s="421"/>
      <c r="H175" s="361"/>
      <c r="I175" s="361"/>
      <c r="J175" s="361"/>
      <c r="K175" s="423">
        <f>K164</f>
        <v>-8.0081807570000016</v>
      </c>
      <c r="L175" s="421" t="s">
        <v>283</v>
      </c>
      <c r="M175" s="361"/>
      <c r="N175" s="361"/>
      <c r="O175" s="361"/>
      <c r="P175" s="423">
        <f>P164</f>
        <v>-7.6056616640000012</v>
      </c>
      <c r="Q175" s="424" t="s">
        <v>283</v>
      </c>
    </row>
    <row r="176" spans="1:17" ht="15">
      <c r="A176" s="425"/>
      <c r="B176" s="426"/>
      <c r="C176" s="426"/>
      <c r="D176" s="414"/>
      <c r="E176" s="414"/>
      <c r="F176" s="427"/>
      <c r="G176" s="414"/>
      <c r="H176" s="361"/>
      <c r="I176" s="361"/>
      <c r="J176" s="361"/>
      <c r="K176" s="423"/>
      <c r="L176" s="414"/>
      <c r="M176" s="361"/>
      <c r="N176" s="361"/>
      <c r="O176" s="361"/>
      <c r="P176" s="423"/>
      <c r="Q176" s="428"/>
    </row>
    <row r="177" spans="1:17" ht="21.75" customHeight="1">
      <c r="A177" s="429" t="s">
        <v>284</v>
      </c>
      <c r="B177" s="34"/>
      <c r="C177" s="34"/>
      <c r="D177" s="414"/>
      <c r="E177" s="414"/>
      <c r="F177" s="430"/>
      <c r="G177" s="421"/>
      <c r="H177" s="361"/>
      <c r="I177" s="361"/>
      <c r="J177" s="361"/>
      <c r="K177" s="423">
        <f>'STEPPED UP GENCO'!K71</f>
        <v>2.3580657918000005</v>
      </c>
      <c r="L177" s="421" t="s">
        <v>283</v>
      </c>
      <c r="M177" s="361"/>
      <c r="N177" s="361"/>
      <c r="O177" s="361"/>
      <c r="P177" s="423">
        <f>'STEPPED UP GENCO'!P71</f>
        <v>0.33621522500000001</v>
      </c>
      <c r="Q177" s="424" t="s">
        <v>283</v>
      </c>
    </row>
    <row r="178" spans="1:17">
      <c r="A178" s="431"/>
      <c r="B178" s="361"/>
      <c r="C178" s="361"/>
      <c r="D178" s="361"/>
      <c r="E178" s="361"/>
      <c r="F178" s="361"/>
      <c r="G178" s="361"/>
      <c r="H178" s="361"/>
      <c r="I178" s="361"/>
      <c r="J178" s="361"/>
      <c r="K178" s="766"/>
      <c r="L178" s="361"/>
      <c r="M178" s="361"/>
      <c r="N178" s="361"/>
      <c r="O178" s="361"/>
      <c r="P178" s="766"/>
      <c r="Q178" s="408"/>
    </row>
    <row r="179" spans="1:17" ht="2.25" customHeight="1">
      <c r="A179" s="431"/>
      <c r="B179" s="361"/>
      <c r="C179" s="361"/>
      <c r="D179" s="361"/>
      <c r="E179" s="361"/>
      <c r="F179" s="361"/>
      <c r="G179" s="361"/>
      <c r="H179" s="361"/>
      <c r="I179" s="361"/>
      <c r="J179" s="361"/>
      <c r="K179" s="766"/>
      <c r="L179" s="361"/>
      <c r="M179" s="361"/>
      <c r="N179" s="361"/>
      <c r="O179" s="361"/>
      <c r="P179" s="766"/>
      <c r="Q179" s="408"/>
    </row>
    <row r="180" spans="1:17" ht="7.5" customHeight="1">
      <c r="A180" s="431"/>
      <c r="B180" s="361"/>
      <c r="C180" s="361"/>
      <c r="D180" s="361"/>
      <c r="E180" s="361"/>
      <c r="F180" s="361"/>
      <c r="G180" s="361"/>
      <c r="H180" s="361"/>
      <c r="I180" s="361"/>
      <c r="J180" s="361"/>
      <c r="K180" s="766"/>
      <c r="L180" s="361"/>
      <c r="M180" s="361"/>
      <c r="N180" s="361"/>
      <c r="O180" s="361"/>
      <c r="P180" s="766"/>
      <c r="Q180" s="408"/>
    </row>
    <row r="181" spans="1:17" ht="21" thickBot="1">
      <c r="A181" s="432"/>
      <c r="B181" s="409"/>
      <c r="C181" s="409"/>
      <c r="D181" s="409"/>
      <c r="E181" s="409"/>
      <c r="F181" s="409"/>
      <c r="G181" s="409"/>
      <c r="H181" s="433"/>
      <c r="I181" s="433"/>
      <c r="J181" s="434" t="s">
        <v>286</v>
      </c>
      <c r="K181" s="435">
        <f>SUM(K175:K180)</f>
        <v>-5.6501149652000011</v>
      </c>
      <c r="L181" s="433" t="s">
        <v>283</v>
      </c>
      <c r="M181" s="436"/>
      <c r="N181" s="409"/>
      <c r="O181" s="409"/>
      <c r="P181" s="435">
        <f>SUM(P175:P180)</f>
        <v>-7.2694464390000011</v>
      </c>
      <c r="Q181" s="437" t="s">
        <v>283</v>
      </c>
    </row>
  </sheetData>
  <phoneticPr fontId="5" type="noConversion"/>
  <printOptions horizontalCentered="1"/>
  <pageMargins left="0.39" right="0.25" top="0.36" bottom="0" header="0.38" footer="0.5"/>
  <pageSetup scale="52" orientation="landscape" verticalDpi="300" r:id="rId1"/>
  <headerFooter alignWithMargins="0"/>
  <rowBreaks count="2" manualBreakCount="2">
    <brk id="70" max="16" man="1"/>
    <brk id="125" max="1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D178"/>
  <sheetViews>
    <sheetView workbookViewId="0">
      <selection activeCell="L34" sqref="L34"/>
    </sheetView>
  </sheetViews>
  <sheetFormatPr defaultRowHeight="12.75"/>
  <cols>
    <col min="1" max="1" width="12.85546875" bestFit="1" customWidth="1"/>
    <col min="2" max="2" width="14.28515625" customWidth="1"/>
  </cols>
  <sheetData>
    <row r="1" spans="1:3" ht="20.25">
      <c r="A1" s="605"/>
      <c r="B1" s="217"/>
      <c r="C1" s="606"/>
    </row>
    <row r="2" spans="1:3" ht="20.25">
      <c r="A2" s="605"/>
      <c r="B2" s="217"/>
      <c r="C2" s="606"/>
    </row>
    <row r="3" spans="1:3" ht="20.25">
      <c r="A3" s="605"/>
      <c r="B3" s="217"/>
      <c r="C3" s="606"/>
    </row>
    <row r="4" spans="1:3" ht="20.25">
      <c r="A4" s="605"/>
      <c r="B4" s="217"/>
      <c r="C4" s="606"/>
    </row>
    <row r="5" spans="1:3" ht="20.25">
      <c r="A5" s="605"/>
      <c r="B5" s="217"/>
      <c r="C5" s="606"/>
    </row>
    <row r="6" spans="1:3" ht="20.25">
      <c r="A6" s="605"/>
      <c r="B6" s="217"/>
      <c r="C6" s="606"/>
    </row>
    <row r="7" spans="1:3" ht="20.25">
      <c r="A7" s="605"/>
      <c r="B7" s="217"/>
      <c r="C7" s="606"/>
    </row>
    <row r="8" spans="1:3" ht="20.25">
      <c r="A8" s="605"/>
      <c r="B8" s="217"/>
      <c r="C8" s="606"/>
    </row>
    <row r="9" spans="1:3" ht="20.25">
      <c r="A9" s="605"/>
      <c r="B9" s="217"/>
      <c r="C9" s="606"/>
    </row>
    <row r="10" spans="1:3" ht="20.25">
      <c r="A10" s="605"/>
      <c r="B10" s="217"/>
      <c r="C10" s="606"/>
    </row>
    <row r="11" spans="1:3" ht="20.25">
      <c r="A11" s="605"/>
      <c r="B11" s="217"/>
      <c r="C11" s="606"/>
    </row>
    <row r="12" spans="1:3" ht="20.25">
      <c r="A12" s="605"/>
      <c r="B12" s="217"/>
      <c r="C12" s="606"/>
    </row>
    <row r="13" spans="1:3" ht="20.25">
      <c r="A13" s="605"/>
      <c r="B13" s="217"/>
      <c r="C13" s="606"/>
    </row>
    <row r="14" spans="1:3" ht="20.25">
      <c r="A14" s="605"/>
      <c r="B14" s="217"/>
      <c r="C14" s="606"/>
    </row>
    <row r="15" spans="1:3" ht="20.25">
      <c r="A15" s="605"/>
      <c r="B15" s="217"/>
      <c r="C15" s="606"/>
    </row>
    <row r="16" spans="1:3" ht="20.25">
      <c r="A16" s="605"/>
      <c r="B16" s="217"/>
      <c r="C16" s="606"/>
    </row>
    <row r="17" spans="1:3" ht="20.25">
      <c r="A17" s="604"/>
      <c r="B17" s="219"/>
      <c r="C17" s="606"/>
    </row>
    <row r="18" spans="1:3" ht="20.25">
      <c r="A18" s="605"/>
      <c r="B18" s="217"/>
      <c r="C18" s="606"/>
    </row>
    <row r="19" spans="1:3" ht="20.25">
      <c r="A19" s="605"/>
      <c r="B19" s="217"/>
      <c r="C19" s="606"/>
    </row>
    <row r="20" spans="1:3" ht="20.25">
      <c r="A20" s="605"/>
      <c r="B20" s="217"/>
      <c r="C20" s="606"/>
    </row>
    <row r="21" spans="1:3" ht="20.25">
      <c r="A21" s="605"/>
      <c r="B21" s="217"/>
      <c r="C21" s="606"/>
    </row>
    <row r="22" spans="1:3" ht="20.25">
      <c r="A22" s="605"/>
      <c r="B22" s="217"/>
      <c r="C22" s="606"/>
    </row>
    <row r="23" spans="1:3" ht="20.25">
      <c r="A23" s="605"/>
      <c r="C23" s="606"/>
    </row>
    <row r="24" spans="1:3" ht="20.25">
      <c r="A24" s="605"/>
      <c r="C24" s="606"/>
    </row>
    <row r="25" spans="1:3" ht="20.25">
      <c r="A25" s="605"/>
      <c r="C25" s="606"/>
    </row>
    <row r="26" spans="1:3" ht="20.25">
      <c r="A26" s="605"/>
      <c r="B26" s="217"/>
      <c r="C26" s="606"/>
    </row>
    <row r="27" spans="1:3" ht="20.25">
      <c r="A27" s="605"/>
      <c r="B27" s="217"/>
      <c r="C27" s="606"/>
    </row>
    <row r="28" spans="1:3" ht="20.25">
      <c r="A28" s="605"/>
      <c r="B28" s="217"/>
      <c r="C28" s="606"/>
    </row>
    <row r="29" spans="1:3" ht="20.25">
      <c r="A29" s="605"/>
      <c r="B29" s="217"/>
      <c r="C29" s="606"/>
    </row>
    <row r="30" spans="1:3" ht="20.25">
      <c r="A30" s="605"/>
      <c r="B30" s="217"/>
      <c r="C30" s="606"/>
    </row>
    <row r="31" spans="1:3" ht="20.25">
      <c r="A31" s="605"/>
      <c r="B31" s="217"/>
      <c r="C31" s="606"/>
    </row>
    <row r="32" spans="1:3">
      <c r="A32" s="125"/>
      <c r="B32" s="125"/>
      <c r="C32" s="606"/>
    </row>
    <row r="33" spans="1:3">
      <c r="A33" s="125"/>
      <c r="B33" s="125"/>
      <c r="C33" s="606"/>
    </row>
    <row r="34" spans="1:3">
      <c r="A34" s="124"/>
      <c r="B34" s="124"/>
      <c r="C34" s="606"/>
    </row>
    <row r="35" spans="1:3">
      <c r="A35" s="125"/>
      <c r="B35" s="125"/>
      <c r="C35" s="606"/>
    </row>
    <row r="36" spans="1:3">
      <c r="A36" s="125"/>
      <c r="B36" s="125"/>
      <c r="C36" s="606"/>
    </row>
    <row r="37" spans="1:3">
      <c r="A37" s="125"/>
      <c r="B37" s="125"/>
      <c r="C37" s="606"/>
    </row>
    <row r="38" spans="1:3">
      <c r="A38" s="125"/>
      <c r="B38" s="125"/>
      <c r="C38" s="606"/>
    </row>
    <row r="39" spans="1:3">
      <c r="A39" s="125"/>
      <c r="B39" s="125"/>
      <c r="C39" s="606"/>
    </row>
    <row r="40" spans="1:3">
      <c r="A40" s="125"/>
      <c r="B40" s="125"/>
      <c r="C40" s="606"/>
    </row>
    <row r="41" spans="1:3">
      <c r="A41" s="125"/>
      <c r="B41" s="125"/>
      <c r="C41" s="606"/>
    </row>
    <row r="42" spans="1:3">
      <c r="A42" s="125"/>
      <c r="B42" s="125"/>
      <c r="C42" s="606"/>
    </row>
    <row r="43" spans="1:3">
      <c r="A43" s="125"/>
      <c r="B43" s="125"/>
      <c r="C43" s="606"/>
    </row>
    <row r="44" spans="1:3">
      <c r="A44" s="125"/>
      <c r="B44" s="125"/>
      <c r="C44" s="606"/>
    </row>
    <row r="45" spans="1:3" ht="14.25">
      <c r="A45" s="243"/>
      <c r="B45" s="243"/>
      <c r="C45" s="606"/>
    </row>
    <row r="46" spans="1:3">
      <c r="A46" s="125"/>
      <c r="B46" s="125"/>
      <c r="C46" s="606"/>
    </row>
    <row r="47" spans="1:3">
      <c r="A47" s="125"/>
      <c r="B47" s="125"/>
      <c r="C47" s="606"/>
    </row>
    <row r="48" spans="1:3">
      <c r="A48" s="125"/>
      <c r="B48" s="125"/>
      <c r="C48" s="606"/>
    </row>
    <row r="49" spans="1:3">
      <c r="A49" s="125"/>
      <c r="B49" s="125"/>
      <c r="C49" s="606"/>
    </row>
    <row r="50" spans="1:3">
      <c r="A50" s="125"/>
      <c r="B50" s="125"/>
      <c r="C50" s="606"/>
    </row>
    <row r="51" spans="1:3">
      <c r="A51" s="125"/>
      <c r="B51" s="125"/>
      <c r="C51" s="606"/>
    </row>
    <row r="52" spans="1:3">
      <c r="A52" s="361"/>
      <c r="B52" s="361"/>
      <c r="C52" s="606"/>
    </row>
    <row r="53" spans="1:3">
      <c r="A53" s="127"/>
      <c r="B53" s="127"/>
      <c r="C53" s="606"/>
    </row>
    <row r="54" spans="1:3">
      <c r="A54" s="361"/>
      <c r="B54" s="361"/>
      <c r="C54" s="606"/>
    </row>
    <row r="55" spans="1:3">
      <c r="A55" s="594"/>
      <c r="B55" s="594"/>
      <c r="C55" s="606"/>
    </row>
    <row r="56" spans="1:3">
      <c r="A56" s="127"/>
      <c r="B56" s="127"/>
      <c r="C56" s="606"/>
    </row>
    <row r="57" spans="1:3">
      <c r="A57" s="125"/>
      <c r="B57" s="125"/>
      <c r="C57" s="606"/>
    </row>
    <row r="58" spans="1:3">
      <c r="A58" s="125"/>
      <c r="B58" s="125"/>
      <c r="C58" s="606"/>
    </row>
    <row r="59" spans="1:3" ht="16.5">
      <c r="A59" s="248"/>
      <c r="B59" s="248"/>
      <c r="C59" s="606"/>
    </row>
    <row r="60" spans="1:3">
      <c r="A60" s="125"/>
      <c r="B60" s="125"/>
      <c r="C60" s="606"/>
    </row>
    <row r="61" spans="1:3">
      <c r="A61" s="125"/>
      <c r="B61" s="125"/>
      <c r="C61" s="606"/>
    </row>
    <row r="62" spans="1:3">
      <c r="A62" s="127"/>
      <c r="B62" s="127"/>
      <c r="C62" s="606"/>
    </row>
    <row r="63" spans="1:3">
      <c r="A63" s="127"/>
      <c r="B63" s="127"/>
      <c r="C63" s="606"/>
    </row>
    <row r="64" spans="1:3">
      <c r="A64" s="132"/>
      <c r="B64" s="132"/>
      <c r="C64" s="606"/>
    </row>
    <row r="65" spans="1:3" ht="18">
      <c r="A65" s="457"/>
      <c r="B65" s="229"/>
      <c r="C65" s="606"/>
    </row>
    <row r="66" spans="1:3" ht="18">
      <c r="A66" s="457"/>
      <c r="B66" s="229"/>
      <c r="C66" s="606"/>
    </row>
    <row r="67" spans="1:3" ht="18">
      <c r="A67" s="457"/>
      <c r="B67" s="229"/>
      <c r="C67" s="606"/>
    </row>
    <row r="68" spans="1:3" ht="18.75" thickBot="1">
      <c r="A68" s="602"/>
      <c r="B68" s="229"/>
      <c r="C68" s="592"/>
    </row>
    <row r="69" spans="1:3" ht="20.25">
      <c r="A69" s="603"/>
      <c r="B69" s="229"/>
      <c r="C69" s="592"/>
    </row>
    <row r="70" spans="1:3" ht="20.25">
      <c r="A70" s="603"/>
      <c r="B70" s="229"/>
      <c r="C70" s="592"/>
    </row>
    <row r="71" spans="1:3" ht="20.25">
      <c r="A71" s="603"/>
      <c r="B71" s="229"/>
      <c r="C71" s="592"/>
    </row>
    <row r="72" spans="1:3" ht="20.25">
      <c r="A72" s="603"/>
      <c r="B72" s="229"/>
      <c r="C72" s="592"/>
    </row>
    <row r="73" spans="1:3" ht="20.25">
      <c r="A73" s="603"/>
      <c r="B73" s="229"/>
      <c r="C73" s="592"/>
    </row>
    <row r="74" spans="1:3" ht="20.25">
      <c r="A74" s="603"/>
      <c r="B74" s="229"/>
      <c r="C74" s="592"/>
    </row>
    <row r="75" spans="1:3" ht="20.25">
      <c r="A75" s="603"/>
      <c r="B75" s="229"/>
      <c r="C75" s="592"/>
    </row>
    <row r="76" spans="1:3" ht="18.75" thickBot="1">
      <c r="A76" s="37"/>
      <c r="B76" s="229"/>
      <c r="C76" s="592"/>
    </row>
    <row r="77" spans="1:3">
      <c r="C77" s="592"/>
    </row>
    <row r="78" spans="1:3">
      <c r="C78" s="592"/>
    </row>
    <row r="79" spans="1:3" ht="18">
      <c r="B79" s="586"/>
      <c r="C79" s="592"/>
    </row>
    <row r="80" spans="1:3" ht="18">
      <c r="A80" s="591"/>
      <c r="B80" s="586"/>
      <c r="C80" s="592"/>
    </row>
    <row r="81" spans="1:3" ht="18">
      <c r="A81" s="591"/>
      <c r="B81" s="229"/>
      <c r="C81" s="592"/>
    </row>
    <row r="82" spans="1:3" ht="18">
      <c r="A82" s="591"/>
      <c r="B82" s="586"/>
      <c r="C82" s="592"/>
    </row>
    <row r="83" spans="1:3" ht="18">
      <c r="A83" s="591"/>
      <c r="B83" s="229"/>
      <c r="C83" s="592"/>
    </row>
    <row r="84" spans="1:3" ht="18">
      <c r="A84" s="591"/>
      <c r="B84" s="229"/>
      <c r="C84" s="592"/>
    </row>
    <row r="85" spans="1:3" ht="18">
      <c r="A85" s="591"/>
      <c r="B85" s="229"/>
      <c r="C85" s="592"/>
    </row>
    <row r="86" spans="1:3" ht="18">
      <c r="A86" s="591"/>
      <c r="B86" s="229"/>
      <c r="C86" s="592"/>
    </row>
    <row r="87" spans="1:3" ht="18">
      <c r="A87" s="591"/>
      <c r="B87" s="586"/>
      <c r="C87" s="592"/>
    </row>
    <row r="88" spans="1:3" ht="18">
      <c r="A88" s="591"/>
      <c r="B88" s="229"/>
      <c r="C88" s="592"/>
    </row>
    <row r="89" spans="1:3" ht="18">
      <c r="A89" s="597"/>
      <c r="B89" s="589"/>
      <c r="C89" s="592"/>
    </row>
    <row r="90" spans="1:3" ht="18">
      <c r="A90" s="591"/>
      <c r="B90" s="229"/>
      <c r="C90" s="592"/>
    </row>
    <row r="91" spans="1:3" ht="18">
      <c r="A91" s="591"/>
      <c r="B91" s="229"/>
      <c r="C91" s="592"/>
    </row>
    <row r="92" spans="1:3" ht="18">
      <c r="A92" s="199"/>
      <c r="B92" s="211"/>
      <c r="C92" s="592"/>
    </row>
    <row r="93" spans="1:3" ht="16.5">
      <c r="A93" s="590"/>
      <c r="B93" s="248"/>
      <c r="C93" s="592"/>
    </row>
    <row r="94" spans="1:3" ht="18">
      <c r="A94" s="591"/>
      <c r="C94" s="592"/>
    </row>
    <row r="95" spans="1:3" ht="18">
      <c r="A95" s="591"/>
      <c r="B95" s="229"/>
      <c r="C95" s="592"/>
    </row>
    <row r="96" spans="1:3" ht="18">
      <c r="A96" s="591"/>
      <c r="B96" s="229"/>
      <c r="C96" s="592"/>
    </row>
    <row r="97" spans="1:3" ht="18">
      <c r="A97" s="591"/>
      <c r="B97" s="229"/>
      <c r="C97" s="592"/>
    </row>
    <row r="98" spans="1:3" ht="16.5">
      <c r="A98" s="590"/>
      <c r="B98" s="248"/>
      <c r="C98" s="592"/>
    </row>
    <row r="99" spans="1:3" ht="16.5">
      <c r="A99" s="590"/>
      <c r="B99" s="248"/>
      <c r="C99" s="592"/>
    </row>
    <row r="100" spans="1:3" ht="16.5">
      <c r="A100" s="590"/>
      <c r="B100" s="248"/>
      <c r="C100" s="592"/>
    </row>
    <row r="101" spans="1:3" ht="16.5">
      <c r="A101" s="590"/>
      <c r="B101" s="248"/>
      <c r="C101" s="592"/>
    </row>
    <row r="102" spans="1:3" ht="16.5">
      <c r="A102" s="590"/>
      <c r="B102" s="248"/>
      <c r="C102" s="592"/>
    </row>
    <row r="103" spans="1:3" ht="16.5">
      <c r="A103" s="590"/>
      <c r="B103" s="248"/>
      <c r="C103" s="592"/>
    </row>
    <row r="104" spans="1:3" ht="16.5">
      <c r="A104" s="590"/>
      <c r="B104" s="248"/>
      <c r="C104" s="592"/>
    </row>
    <row r="105" spans="1:3" ht="16.5">
      <c r="A105" s="590"/>
      <c r="B105" s="248"/>
      <c r="C105" s="592"/>
    </row>
    <row r="106" spans="1:3" ht="16.5">
      <c r="A106" s="590"/>
      <c r="B106" s="248"/>
      <c r="C106" s="592"/>
    </row>
    <row r="107" spans="1:3" ht="16.5">
      <c r="A107" s="590"/>
      <c r="B107" s="588"/>
      <c r="C107" s="592"/>
    </row>
    <row r="108" spans="1:3" ht="16.5">
      <c r="A108" s="590"/>
      <c r="B108" s="588"/>
      <c r="C108" s="592"/>
    </row>
    <row r="109" spans="1:3" ht="16.5">
      <c r="A109" s="590"/>
      <c r="B109" s="588"/>
      <c r="C109" s="592"/>
    </row>
    <row r="110" spans="1:3" ht="16.5">
      <c r="A110" s="590"/>
      <c r="B110" s="588"/>
      <c r="C110" s="592"/>
    </row>
    <row r="111" spans="1:3" ht="16.5">
      <c r="A111" s="590"/>
      <c r="B111" s="588"/>
      <c r="C111" s="592"/>
    </row>
    <row r="112" spans="1:3" ht="16.5">
      <c r="A112" s="590"/>
      <c r="B112" s="588"/>
      <c r="C112" s="592"/>
    </row>
    <row r="113" spans="1:4" ht="16.5">
      <c r="A113" s="590"/>
      <c r="B113" s="588"/>
      <c r="C113" s="592"/>
    </row>
    <row r="114" spans="1:4" ht="18">
      <c r="A114" s="598"/>
      <c r="B114" s="587"/>
      <c r="C114" s="592"/>
    </row>
    <row r="115" spans="1:4">
      <c r="A115" s="599"/>
      <c r="B115" s="12"/>
      <c r="C115" s="592"/>
      <c r="D115" s="12"/>
    </row>
    <row r="116" spans="1:4">
      <c r="A116" s="599"/>
      <c r="B116" s="29"/>
      <c r="C116" s="592"/>
      <c r="D116" s="12"/>
    </row>
    <row r="117" spans="1:4">
      <c r="A117" s="599"/>
      <c r="B117" s="29"/>
      <c r="C117" s="592"/>
      <c r="D117" s="12"/>
    </row>
    <row r="118" spans="1:4">
      <c r="A118" s="599"/>
      <c r="B118" s="29"/>
      <c r="C118" s="592"/>
      <c r="D118" s="12"/>
    </row>
    <row r="119" spans="1:4">
      <c r="A119" s="599"/>
      <c r="B119" s="29"/>
      <c r="C119" s="592"/>
      <c r="D119" s="12"/>
    </row>
    <row r="120" spans="1:4">
      <c r="A120" s="14"/>
      <c r="B120" s="362"/>
      <c r="C120" s="592"/>
      <c r="D120" s="12"/>
    </row>
    <row r="121" spans="1:4">
      <c r="A121" s="14"/>
      <c r="B121" s="75"/>
      <c r="C121" s="592"/>
      <c r="D121" s="12"/>
    </row>
    <row r="122" spans="1:4">
      <c r="A122" s="83"/>
      <c r="B122" s="12"/>
      <c r="C122" s="592"/>
      <c r="D122" s="12"/>
    </row>
    <row r="123" spans="1:4" ht="16.5">
      <c r="A123" s="97"/>
      <c r="B123" s="248"/>
      <c r="C123" s="592"/>
    </row>
    <row r="124" spans="1:4">
      <c r="A124" s="97"/>
      <c r="B124" s="12"/>
      <c r="C124" s="592"/>
    </row>
    <row r="125" spans="1:4">
      <c r="A125" s="13"/>
      <c r="B125" s="12"/>
      <c r="C125" s="592"/>
    </row>
    <row r="126" spans="1:4">
      <c r="A126" s="97"/>
      <c r="B126" s="12"/>
      <c r="C126" s="592"/>
    </row>
    <row r="127" spans="1:4" ht="16.5">
      <c r="A127" s="595"/>
      <c r="B127" s="12"/>
      <c r="C127" s="592"/>
    </row>
    <row r="128" spans="1:4" ht="16.5">
      <c r="A128" s="595"/>
      <c r="B128" s="248"/>
      <c r="C128" s="592"/>
    </row>
    <row r="129" spans="1:3" ht="16.5">
      <c r="A129" s="595"/>
      <c r="B129" s="248"/>
      <c r="C129" s="592"/>
    </row>
    <row r="130" spans="1:3" ht="16.5">
      <c r="A130" s="595"/>
      <c r="B130" s="248"/>
      <c r="C130" s="592"/>
    </row>
    <row r="131" spans="1:3" ht="16.5">
      <c r="A131" s="595"/>
      <c r="B131" s="248"/>
      <c r="C131" s="592"/>
    </row>
    <row r="132" spans="1:3" ht="16.5">
      <c r="A132" s="595"/>
      <c r="B132" s="248"/>
      <c r="C132" s="592"/>
    </row>
    <row r="133" spans="1:3" ht="16.5">
      <c r="A133" s="595"/>
      <c r="B133" s="248"/>
      <c r="C133" s="592"/>
    </row>
    <row r="134" spans="1:3" ht="16.5">
      <c r="A134" s="595"/>
      <c r="B134" s="588"/>
      <c r="C134" s="592"/>
    </row>
    <row r="135" spans="1:3" ht="16.5">
      <c r="A135" s="595"/>
      <c r="B135" s="248"/>
      <c r="C135" s="592"/>
    </row>
    <row r="136" spans="1:3" ht="16.5">
      <c r="A136" s="595"/>
      <c r="B136" s="248"/>
      <c r="C136" s="592"/>
    </row>
    <row r="137" spans="1:3" ht="16.5">
      <c r="A137" s="600"/>
      <c r="B137" s="355"/>
      <c r="C137" s="592"/>
    </row>
    <row r="138" spans="1:3" ht="16.5">
      <c r="A138" s="595"/>
      <c r="B138" s="248"/>
      <c r="C138" s="592"/>
    </row>
    <row r="139" spans="1:3" ht="16.5">
      <c r="A139" s="595"/>
      <c r="B139" s="248"/>
      <c r="C139" s="592"/>
    </row>
    <row r="140" spans="1:3" ht="16.5">
      <c r="A140" s="595"/>
      <c r="B140" s="248"/>
      <c r="C140" s="592"/>
    </row>
    <row r="141" spans="1:3" ht="16.5">
      <c r="A141" s="595"/>
      <c r="B141" s="248"/>
      <c r="C141" s="592"/>
    </row>
    <row r="142" spans="1:3" ht="16.5">
      <c r="A142" s="595"/>
      <c r="B142" s="248"/>
      <c r="C142" s="592"/>
    </row>
    <row r="143" spans="1:3" ht="16.5">
      <c r="A143" s="595"/>
      <c r="B143" s="248"/>
      <c r="C143" s="592"/>
    </row>
    <row r="144" spans="1:3" ht="16.5">
      <c r="A144" s="600"/>
      <c r="B144" s="355"/>
      <c r="C144" s="592"/>
    </row>
    <row r="145" spans="1:3" ht="16.5">
      <c r="A145" s="595"/>
      <c r="B145" s="248"/>
      <c r="C145" s="592"/>
    </row>
    <row r="146" spans="1:3" ht="16.5">
      <c r="A146" s="595"/>
      <c r="B146" s="248"/>
      <c r="C146" s="592"/>
    </row>
    <row r="147" spans="1:3" ht="16.5">
      <c r="A147" s="595"/>
      <c r="B147" s="248"/>
      <c r="C147" s="592"/>
    </row>
    <row r="148" spans="1:3" ht="16.5">
      <c r="A148" s="595"/>
      <c r="B148" s="588"/>
      <c r="C148" s="592"/>
    </row>
    <row r="149" spans="1:3" ht="16.5">
      <c r="A149" s="595"/>
      <c r="B149" s="248"/>
      <c r="C149" s="592"/>
    </row>
    <row r="150" spans="1:3" ht="16.5">
      <c r="A150" s="595"/>
      <c r="B150" s="248"/>
      <c r="C150" s="592"/>
    </row>
    <row r="151" spans="1:3" ht="16.5">
      <c r="A151" s="595"/>
      <c r="B151" s="248"/>
      <c r="C151" s="592"/>
    </row>
    <row r="152" spans="1:3" ht="16.5">
      <c r="A152" s="601"/>
      <c r="B152" s="238"/>
      <c r="C152" s="592"/>
    </row>
    <row r="153" spans="1:3" ht="16.5">
      <c r="A153" s="601"/>
      <c r="B153" s="238"/>
      <c r="C153" s="593"/>
    </row>
    <row r="154" spans="1:3" ht="16.5">
      <c r="A154" s="601"/>
      <c r="B154" s="238"/>
      <c r="C154" s="593"/>
    </row>
    <row r="155" spans="1:3" ht="16.5">
      <c r="A155" s="595"/>
      <c r="B155" s="248"/>
      <c r="C155" s="593"/>
    </row>
    <row r="156" spans="1:3" ht="16.5">
      <c r="A156" s="595"/>
      <c r="B156" s="248"/>
      <c r="C156" s="593"/>
    </row>
    <row r="157" spans="1:3" ht="16.5">
      <c r="A157" s="595"/>
      <c r="B157" s="248"/>
      <c r="C157" s="593"/>
    </row>
    <row r="158" spans="1:3" ht="16.5">
      <c r="A158" s="595"/>
      <c r="B158" s="248"/>
      <c r="C158" s="593"/>
    </row>
    <row r="159" spans="1:3" ht="16.5">
      <c r="A159" s="595"/>
      <c r="B159" s="248"/>
      <c r="C159" s="593"/>
    </row>
    <row r="160" spans="1:3" ht="16.5">
      <c r="A160" s="595"/>
      <c r="B160" s="248"/>
      <c r="C160" s="593"/>
    </row>
    <row r="161" spans="1:3" ht="16.5">
      <c r="A161" s="595"/>
      <c r="B161" s="248"/>
      <c r="C161" s="593"/>
    </row>
    <row r="162" spans="1:3" ht="16.5">
      <c r="A162" s="595"/>
      <c r="B162" s="248"/>
      <c r="C162" s="593"/>
    </row>
    <row r="163" spans="1:3" ht="16.5">
      <c r="A163" s="601"/>
      <c r="B163" s="238"/>
      <c r="C163" s="593"/>
    </row>
    <row r="164" spans="1:3" ht="16.5">
      <c r="A164" s="601"/>
      <c r="B164" s="238"/>
      <c r="C164" s="593"/>
    </row>
    <row r="165" spans="1:3" ht="16.5">
      <c r="A165" s="601"/>
      <c r="B165" s="238"/>
      <c r="C165" s="593"/>
    </row>
    <row r="166" spans="1:3" ht="16.5">
      <c r="A166" s="601"/>
      <c r="B166" s="238"/>
      <c r="C166" s="593"/>
    </row>
    <row r="167" spans="1:3" ht="16.5">
      <c r="A167" s="601"/>
      <c r="B167" s="238"/>
      <c r="C167" s="593"/>
    </row>
    <row r="168" spans="1:3" ht="16.5">
      <c r="A168" s="601"/>
      <c r="B168" s="238"/>
      <c r="C168" s="593"/>
    </row>
    <row r="169" spans="1:3" ht="16.5">
      <c r="A169" s="601"/>
      <c r="B169" s="238"/>
      <c r="C169" s="593"/>
    </row>
    <row r="170" spans="1:3" ht="18">
      <c r="A170" s="596"/>
      <c r="B170" s="229"/>
      <c r="C170" s="593"/>
    </row>
    <row r="171" spans="1:3" ht="18">
      <c r="A171" s="596"/>
      <c r="B171" s="229"/>
      <c r="C171" s="593"/>
    </row>
    <row r="172" spans="1:3" ht="18">
      <c r="A172" s="596"/>
      <c r="B172" s="229"/>
      <c r="C172" s="593"/>
    </row>
    <row r="173" spans="1:3" ht="16.5">
      <c r="A173" s="601"/>
      <c r="B173" s="238"/>
      <c r="C173" s="593"/>
    </row>
    <row r="174" spans="1:3">
      <c r="A174" s="12"/>
      <c r="B174" s="361"/>
      <c r="C174" s="593"/>
    </row>
    <row r="175" spans="1:3">
      <c r="A175" s="12"/>
      <c r="B175" s="361"/>
      <c r="C175" s="12"/>
    </row>
    <row r="176" spans="1:3">
      <c r="B176" s="334"/>
    </row>
    <row r="177" spans="2:2">
      <c r="B177" s="334"/>
    </row>
    <row r="178" spans="2:2">
      <c r="B178" s="334"/>
    </row>
  </sheetData>
  <phoneticPr fontId="8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S215"/>
  <sheetViews>
    <sheetView topLeftCell="B1" zoomScale="80" zoomScaleNormal="80" zoomScaleSheetLayoutView="70" workbookViewId="0">
      <selection activeCell="K110" sqref="K110"/>
    </sheetView>
  </sheetViews>
  <sheetFormatPr defaultRowHeight="12.75"/>
  <cols>
    <col min="1" max="1" width="7.42578125" style="334" customWidth="1"/>
    <col min="2" max="2" width="30.42578125" style="334" customWidth="1"/>
    <col min="3" max="3" width="13.28515625" style="334" customWidth="1"/>
    <col min="4" max="4" width="9" style="334" customWidth="1"/>
    <col min="5" max="5" width="16.5703125" style="334" customWidth="1"/>
    <col min="6" max="6" width="13.42578125" style="334" customWidth="1"/>
    <col min="7" max="7" width="20.28515625" style="334" customWidth="1"/>
    <col min="8" max="8" width="13.42578125" style="334" customWidth="1"/>
    <col min="9" max="9" width="11.85546875" style="334" customWidth="1"/>
    <col min="10" max="10" width="16.28515625" style="334" customWidth="1"/>
    <col min="11" max="11" width="21.5703125" style="498" customWidth="1"/>
    <col min="12" max="12" width="13.42578125" style="334" customWidth="1"/>
    <col min="13" max="13" width="16.28515625" style="334" customWidth="1"/>
    <col min="14" max="14" width="12.140625" style="334" customWidth="1"/>
    <col min="15" max="15" width="15.28515625" style="334" customWidth="1"/>
    <col min="16" max="16" width="21" style="498" customWidth="1"/>
    <col min="17" max="17" width="29.42578125" style="334" customWidth="1"/>
    <col min="18" max="19" width="9.140625" style="334" hidden="1" customWidth="1"/>
    <col min="20" max="16384" width="9.140625" style="334"/>
  </cols>
  <sheetData>
    <row r="1" spans="1:17" s="73" customFormat="1" ht="11.25" customHeight="1">
      <c r="A1" s="11" t="s">
        <v>210</v>
      </c>
      <c r="K1" s="753"/>
      <c r="P1" s="753" t="str">
        <f>NDPL!$Q$1</f>
        <v>AUGUST-2024</v>
      </c>
      <c r="Q1" s="578"/>
    </row>
    <row r="2" spans="1:17" s="73" customFormat="1" ht="11.25" customHeight="1">
      <c r="A2" s="11" t="s">
        <v>211</v>
      </c>
      <c r="K2" s="753"/>
      <c r="P2" s="753"/>
    </row>
    <row r="3" spans="1:17" s="73" customFormat="1" ht="11.25" customHeight="1">
      <c r="A3" s="11" t="s">
        <v>140</v>
      </c>
      <c r="K3" s="753"/>
      <c r="P3" s="753"/>
    </row>
    <row r="4" spans="1:17" s="73" customFormat="1" ht="11.25" customHeight="1" thickBot="1">
      <c r="A4" s="579" t="s">
        <v>173</v>
      </c>
      <c r="G4" s="75"/>
      <c r="H4" s="75"/>
      <c r="I4" s="577" t="s">
        <v>347</v>
      </c>
      <c r="J4" s="75"/>
      <c r="K4" s="775"/>
      <c r="L4" s="75"/>
      <c r="M4" s="75"/>
      <c r="N4" s="577" t="s">
        <v>348</v>
      </c>
      <c r="O4" s="75"/>
      <c r="P4" s="775"/>
    </row>
    <row r="5" spans="1:17" ht="36.75" customHeight="1" thickTop="1" thickBot="1">
      <c r="A5" s="374" t="s">
        <v>8</v>
      </c>
      <c r="B5" s="375" t="s">
        <v>9</v>
      </c>
      <c r="C5" s="376" t="s">
        <v>1</v>
      </c>
      <c r="D5" s="376" t="s">
        <v>2</v>
      </c>
      <c r="E5" s="376" t="s">
        <v>3</v>
      </c>
      <c r="F5" s="376" t="s">
        <v>10</v>
      </c>
      <c r="G5" s="374" t="str">
        <f>NDPL!G5</f>
        <v>FINAL READING 31/08/2024</v>
      </c>
      <c r="H5" s="376" t="str">
        <f>NDPL!H5</f>
        <v>INTIAL READING 01/08/2024</v>
      </c>
      <c r="I5" s="376" t="s">
        <v>4</v>
      </c>
      <c r="J5" s="376" t="s">
        <v>5</v>
      </c>
      <c r="K5" s="776" t="s">
        <v>6</v>
      </c>
      <c r="L5" s="374" t="str">
        <f>NDPL!G5</f>
        <v>FINAL READING 31/08/2024</v>
      </c>
      <c r="M5" s="376" t="str">
        <f>NDPL!H5</f>
        <v>INTIAL READING 01/08/2024</v>
      </c>
      <c r="N5" s="376" t="s">
        <v>4</v>
      </c>
      <c r="O5" s="376" t="s">
        <v>5</v>
      </c>
      <c r="P5" s="776" t="s">
        <v>6</v>
      </c>
      <c r="Q5" s="392" t="s">
        <v>266</v>
      </c>
    </row>
    <row r="6" spans="1:17" ht="2.25" hidden="1" customHeight="1" thickTop="1" thickBot="1"/>
    <row r="7" spans="1:17" ht="16.5" customHeight="1" thickTop="1">
      <c r="A7" s="205"/>
      <c r="B7" s="206" t="s">
        <v>141</v>
      </c>
      <c r="C7" s="207"/>
      <c r="D7" s="26"/>
      <c r="E7" s="26"/>
      <c r="F7" s="26"/>
      <c r="G7" s="19"/>
      <c r="H7" s="343"/>
      <c r="I7" s="343"/>
      <c r="J7" s="343"/>
      <c r="K7" s="769"/>
      <c r="L7" s="344"/>
      <c r="M7" s="343"/>
      <c r="N7" s="343"/>
      <c r="O7" s="343"/>
      <c r="P7" s="780"/>
      <c r="Q7" s="396"/>
    </row>
    <row r="8" spans="1:17" ht="16.5" customHeight="1">
      <c r="A8" s="195">
        <v>1</v>
      </c>
      <c r="B8" s="228" t="s">
        <v>142</v>
      </c>
      <c r="C8" s="229">
        <v>4865170</v>
      </c>
      <c r="D8" s="92" t="s">
        <v>12</v>
      </c>
      <c r="E8" s="75" t="s">
        <v>300</v>
      </c>
      <c r="F8" s="238">
        <v>1000</v>
      </c>
      <c r="G8" s="251">
        <v>997724</v>
      </c>
      <c r="H8" s="252">
        <v>997743</v>
      </c>
      <c r="I8" s="238">
        <f t="shared" ref="I8:I19" si="0">G8-H8</f>
        <v>-19</v>
      </c>
      <c r="J8" s="238">
        <f t="shared" ref="J8:J13" si="1">$F8*I8</f>
        <v>-19000</v>
      </c>
      <c r="K8" s="764">
        <f t="shared" ref="K8:K13" si="2">J8/1000000</f>
        <v>-1.9E-2</v>
      </c>
      <c r="L8" s="251">
        <v>982719</v>
      </c>
      <c r="M8" s="252">
        <v>982837</v>
      </c>
      <c r="N8" s="238">
        <f t="shared" ref="N8:N17" si="3">L8-M8</f>
        <v>-118</v>
      </c>
      <c r="O8" s="238">
        <f t="shared" ref="O8:O13" si="4">$F8*N8</f>
        <v>-118000</v>
      </c>
      <c r="P8" s="786">
        <f t="shared" ref="P8:P13" si="5">O8/1000000</f>
        <v>-0.11799999999999999</v>
      </c>
      <c r="Q8" s="346"/>
    </row>
    <row r="9" spans="1:17" ht="16.5" customHeight="1">
      <c r="A9" s="195">
        <v>2</v>
      </c>
      <c r="B9" s="228" t="s">
        <v>143</v>
      </c>
      <c r="C9" s="229">
        <v>4864887</v>
      </c>
      <c r="D9" s="92" t="s">
        <v>12</v>
      </c>
      <c r="E9" s="75" t="s">
        <v>300</v>
      </c>
      <c r="F9" s="238">
        <v>1000</v>
      </c>
      <c r="G9" s="251">
        <v>998473</v>
      </c>
      <c r="H9" s="252">
        <v>998470</v>
      </c>
      <c r="I9" s="238">
        <f t="shared" si="0"/>
        <v>3</v>
      </c>
      <c r="J9" s="238">
        <f>$F9*I9</f>
        <v>3000</v>
      </c>
      <c r="K9" s="764">
        <f>J9/1000000</f>
        <v>3.0000000000000001E-3</v>
      </c>
      <c r="L9" s="251">
        <v>995431</v>
      </c>
      <c r="M9" s="252">
        <v>995484</v>
      </c>
      <c r="N9" s="238">
        <f t="shared" si="3"/>
        <v>-53</v>
      </c>
      <c r="O9" s="238">
        <f>$F9*N9</f>
        <v>-53000</v>
      </c>
      <c r="P9" s="786">
        <f>O9/1000000</f>
        <v>-5.2999999999999999E-2</v>
      </c>
      <c r="Q9" s="350"/>
    </row>
    <row r="10" spans="1:17" ht="16.5" customHeight="1">
      <c r="A10" s="195">
        <v>3</v>
      </c>
      <c r="B10" s="228" t="s">
        <v>144</v>
      </c>
      <c r="C10" s="229">
        <v>4864878</v>
      </c>
      <c r="D10" s="92" t="s">
        <v>12</v>
      </c>
      <c r="E10" s="75" t="s">
        <v>300</v>
      </c>
      <c r="F10" s="238">
        <v>1000</v>
      </c>
      <c r="G10" s="251">
        <v>996951</v>
      </c>
      <c r="H10" s="252">
        <v>996963</v>
      </c>
      <c r="I10" s="238">
        <f>G10-H10</f>
        <v>-12</v>
      </c>
      <c r="J10" s="238">
        <f>$F10*I10</f>
        <v>-12000</v>
      </c>
      <c r="K10" s="764">
        <f>J10/1000000</f>
        <v>-1.2E-2</v>
      </c>
      <c r="L10" s="251">
        <v>986463</v>
      </c>
      <c r="M10" s="252">
        <v>986561</v>
      </c>
      <c r="N10" s="238">
        <f>L10-M10</f>
        <v>-98</v>
      </c>
      <c r="O10" s="238">
        <f>$F10*N10</f>
        <v>-98000</v>
      </c>
      <c r="P10" s="786">
        <f>O10/1000000</f>
        <v>-9.8000000000000004E-2</v>
      </c>
      <c r="Q10" s="347"/>
    </row>
    <row r="11" spans="1:17" ht="16.5" customHeight="1">
      <c r="A11" s="195">
        <v>4</v>
      </c>
      <c r="B11" s="228" t="s">
        <v>145</v>
      </c>
      <c r="C11" s="229">
        <v>4865127</v>
      </c>
      <c r="D11" s="92" t="s">
        <v>12</v>
      </c>
      <c r="E11" s="75" t="s">
        <v>300</v>
      </c>
      <c r="F11" s="238">
        <v>1333.33</v>
      </c>
      <c r="G11" s="251">
        <v>999896</v>
      </c>
      <c r="H11" s="252">
        <v>999872</v>
      </c>
      <c r="I11" s="238">
        <f t="shared" si="0"/>
        <v>24</v>
      </c>
      <c r="J11" s="238">
        <f t="shared" si="1"/>
        <v>31999.919999999998</v>
      </c>
      <c r="K11" s="764">
        <f t="shared" si="2"/>
        <v>3.1999920000000001E-2</v>
      </c>
      <c r="L11" s="251">
        <v>995210</v>
      </c>
      <c r="M11" s="252">
        <v>995200</v>
      </c>
      <c r="N11" s="238">
        <f t="shared" si="3"/>
        <v>10</v>
      </c>
      <c r="O11" s="238">
        <f t="shared" si="4"/>
        <v>13333.3</v>
      </c>
      <c r="P11" s="786">
        <f t="shared" si="5"/>
        <v>1.3333299999999999E-2</v>
      </c>
      <c r="Q11" s="607"/>
    </row>
    <row r="12" spans="1:17" ht="16.5" customHeight="1">
      <c r="A12" s="195">
        <v>5</v>
      </c>
      <c r="B12" s="228" t="s">
        <v>146</v>
      </c>
      <c r="C12" s="229">
        <v>4865177</v>
      </c>
      <c r="D12" s="92" t="s">
        <v>12</v>
      </c>
      <c r="E12" s="75" t="s">
        <v>300</v>
      </c>
      <c r="F12" s="238">
        <v>1500</v>
      </c>
      <c r="G12" s="251">
        <v>997490</v>
      </c>
      <c r="H12" s="252">
        <v>997403</v>
      </c>
      <c r="I12" s="238">
        <f t="shared" si="0"/>
        <v>87</v>
      </c>
      <c r="J12" s="238">
        <f t="shared" si="1"/>
        <v>130500</v>
      </c>
      <c r="K12" s="764">
        <f t="shared" si="2"/>
        <v>0.1305</v>
      </c>
      <c r="L12" s="251">
        <v>996170</v>
      </c>
      <c r="M12" s="252">
        <v>996218</v>
      </c>
      <c r="N12" s="238">
        <f t="shared" si="3"/>
        <v>-48</v>
      </c>
      <c r="O12" s="238">
        <f t="shared" si="4"/>
        <v>-72000</v>
      </c>
      <c r="P12" s="786">
        <f t="shared" si="5"/>
        <v>-7.1999999999999995E-2</v>
      </c>
      <c r="Q12" s="566"/>
    </row>
    <row r="13" spans="1:17" ht="16.5" customHeight="1">
      <c r="A13" s="195">
        <v>6</v>
      </c>
      <c r="B13" s="228" t="s">
        <v>147</v>
      </c>
      <c r="C13" s="229">
        <v>4865111</v>
      </c>
      <c r="D13" s="92" t="s">
        <v>12</v>
      </c>
      <c r="E13" s="75" t="s">
        <v>300</v>
      </c>
      <c r="F13" s="238">
        <v>1333.33</v>
      </c>
      <c r="G13" s="251">
        <v>10315</v>
      </c>
      <c r="H13" s="252">
        <v>10322</v>
      </c>
      <c r="I13" s="238">
        <f t="shared" si="0"/>
        <v>-7</v>
      </c>
      <c r="J13" s="238">
        <f t="shared" si="1"/>
        <v>-9333.31</v>
      </c>
      <c r="K13" s="764">
        <f t="shared" si="2"/>
        <v>-9.3333099999999992E-3</v>
      </c>
      <c r="L13" s="251">
        <v>17025</v>
      </c>
      <c r="M13" s="252">
        <v>17045</v>
      </c>
      <c r="N13" s="238">
        <f t="shared" si="3"/>
        <v>-20</v>
      </c>
      <c r="O13" s="238">
        <f t="shared" si="4"/>
        <v>-26666.6</v>
      </c>
      <c r="P13" s="786">
        <f t="shared" si="5"/>
        <v>-2.6666599999999999E-2</v>
      </c>
      <c r="Q13" s="347"/>
    </row>
    <row r="14" spans="1:17" ht="16.5" customHeight="1">
      <c r="A14" s="195">
        <v>7</v>
      </c>
      <c r="B14" s="228" t="s">
        <v>148</v>
      </c>
      <c r="C14" s="229">
        <v>4865160</v>
      </c>
      <c r="D14" s="92" t="s">
        <v>12</v>
      </c>
      <c r="E14" s="75" t="s">
        <v>300</v>
      </c>
      <c r="F14" s="238">
        <v>1000</v>
      </c>
      <c r="G14" s="251">
        <v>994424</v>
      </c>
      <c r="H14" s="252">
        <v>994425</v>
      </c>
      <c r="I14" s="238">
        <f>G14-H14</f>
        <v>-1</v>
      </c>
      <c r="J14" s="238">
        <f>$F14*I14</f>
        <v>-1000</v>
      </c>
      <c r="K14" s="764">
        <f>J14/1000000</f>
        <v>-1E-3</v>
      </c>
      <c r="L14" s="251">
        <v>992147</v>
      </c>
      <c r="M14" s="252">
        <v>992192</v>
      </c>
      <c r="N14" s="238">
        <f>L14-M14</f>
        <v>-45</v>
      </c>
      <c r="O14" s="238">
        <f>$F14*N14</f>
        <v>-45000</v>
      </c>
      <c r="P14" s="786">
        <f>O14/1000000</f>
        <v>-4.4999999999999998E-2</v>
      </c>
      <c r="Q14" s="346"/>
    </row>
    <row r="15" spans="1:17" ht="16.5" customHeight="1">
      <c r="A15" s="195">
        <v>8</v>
      </c>
      <c r="B15" s="731" t="s">
        <v>149</v>
      </c>
      <c r="C15" s="229">
        <v>4865157</v>
      </c>
      <c r="D15" s="92" t="s">
        <v>12</v>
      </c>
      <c r="E15" s="75" t="s">
        <v>300</v>
      </c>
      <c r="F15" s="238">
        <v>1000</v>
      </c>
      <c r="G15" s="251">
        <v>990572</v>
      </c>
      <c r="H15" s="252">
        <v>990593</v>
      </c>
      <c r="I15" s="238">
        <f t="shared" si="0"/>
        <v>-21</v>
      </c>
      <c r="J15" s="238">
        <f>$F15*I15</f>
        <v>-21000</v>
      </c>
      <c r="K15" s="764">
        <f>J15/1000000</f>
        <v>-2.1000000000000001E-2</v>
      </c>
      <c r="L15" s="251">
        <v>983887</v>
      </c>
      <c r="M15" s="252">
        <v>983964</v>
      </c>
      <c r="N15" s="238">
        <f t="shared" si="3"/>
        <v>-77</v>
      </c>
      <c r="O15" s="238">
        <f>$F15*N15</f>
        <v>-77000</v>
      </c>
      <c r="P15" s="786">
        <f>O15/1000000</f>
        <v>-7.6999999999999999E-2</v>
      </c>
      <c r="Q15" s="347"/>
    </row>
    <row r="16" spans="1:17" ht="16.5" customHeight="1">
      <c r="A16" s="195">
        <v>9</v>
      </c>
      <c r="B16" s="228" t="s">
        <v>150</v>
      </c>
      <c r="C16" s="229">
        <v>4865179</v>
      </c>
      <c r="D16" s="92" t="s">
        <v>12</v>
      </c>
      <c r="E16" s="75" t="s">
        <v>300</v>
      </c>
      <c r="F16" s="238">
        <v>800</v>
      </c>
      <c r="G16" s="251">
        <v>39</v>
      </c>
      <c r="H16" s="252">
        <v>45</v>
      </c>
      <c r="I16" s="238">
        <f>G16-H16</f>
        <v>-6</v>
      </c>
      <c r="J16" s="238">
        <f>$F16*I16</f>
        <v>-4800</v>
      </c>
      <c r="K16" s="764">
        <f>J16/1000000</f>
        <v>-4.7999999999999996E-3</v>
      </c>
      <c r="L16" s="251">
        <v>993472</v>
      </c>
      <c r="M16" s="252">
        <v>993557</v>
      </c>
      <c r="N16" s="238">
        <f>L16-M16</f>
        <v>-85</v>
      </c>
      <c r="O16" s="238">
        <f>$F16*N16</f>
        <v>-68000</v>
      </c>
      <c r="P16" s="786">
        <f>O16/1000000</f>
        <v>-6.8000000000000005E-2</v>
      </c>
      <c r="Q16" s="346"/>
    </row>
    <row r="17" spans="1:17" ht="16.5" customHeight="1">
      <c r="A17" s="195">
        <v>10</v>
      </c>
      <c r="B17" s="228" t="s">
        <v>423</v>
      </c>
      <c r="C17" s="229">
        <v>4865125</v>
      </c>
      <c r="D17" s="92" t="s">
        <v>12</v>
      </c>
      <c r="E17" s="75" t="s">
        <v>300</v>
      </c>
      <c r="F17" s="238">
        <v>1333.33</v>
      </c>
      <c r="G17" s="251">
        <v>977664</v>
      </c>
      <c r="H17" s="252">
        <v>977670</v>
      </c>
      <c r="I17" s="238">
        <f t="shared" si="0"/>
        <v>-6</v>
      </c>
      <c r="J17" s="238">
        <f>$F17*I17</f>
        <v>-7999.98</v>
      </c>
      <c r="K17" s="764">
        <f>J17/1000000</f>
        <v>-7.9999800000000003E-3</v>
      </c>
      <c r="L17" s="251">
        <v>6415</v>
      </c>
      <c r="M17" s="252">
        <v>6422</v>
      </c>
      <c r="N17" s="238">
        <f t="shared" si="3"/>
        <v>-7</v>
      </c>
      <c r="O17" s="238">
        <f>$F17*N17</f>
        <v>-9333.31</v>
      </c>
      <c r="P17" s="786">
        <f>O17/1000000</f>
        <v>-9.3333099999999992E-3</v>
      </c>
      <c r="Q17" s="350" t="s">
        <v>537</v>
      </c>
    </row>
    <row r="18" spans="1:17" ht="16.5" customHeight="1">
      <c r="A18" s="195"/>
      <c r="B18" s="230" t="s">
        <v>440</v>
      </c>
      <c r="C18" s="229"/>
      <c r="D18" s="92"/>
      <c r="E18" s="92"/>
      <c r="F18" s="238"/>
      <c r="G18" s="251"/>
      <c r="H18" s="252"/>
      <c r="I18" s="238"/>
      <c r="J18" s="238"/>
      <c r="K18" s="777"/>
      <c r="L18" s="251"/>
      <c r="M18" s="252"/>
      <c r="N18" s="238"/>
      <c r="O18" s="238"/>
      <c r="P18" s="787"/>
      <c r="Q18" s="347"/>
    </row>
    <row r="19" spans="1:17" ht="16.5" customHeight="1">
      <c r="A19" s="195">
        <v>11</v>
      </c>
      <c r="B19" s="228" t="s">
        <v>14</v>
      </c>
      <c r="C19" s="229">
        <v>4864786</v>
      </c>
      <c r="D19" s="92" t="s">
        <v>12</v>
      </c>
      <c r="E19" s="75" t="s">
        <v>300</v>
      </c>
      <c r="F19" s="238">
        <v>-6666.6660000000002</v>
      </c>
      <c r="G19" s="251">
        <v>1871</v>
      </c>
      <c r="H19" s="252">
        <v>1871</v>
      </c>
      <c r="I19" s="238">
        <f t="shared" si="0"/>
        <v>0</v>
      </c>
      <c r="J19" s="238">
        <f>$F19*I19</f>
        <v>0</v>
      </c>
      <c r="K19" s="764">
        <f>J19/1000000</f>
        <v>0</v>
      </c>
      <c r="L19" s="251">
        <v>63</v>
      </c>
      <c r="M19" s="252">
        <v>63</v>
      </c>
      <c r="N19" s="238">
        <f>L19-M19</f>
        <v>0</v>
      </c>
      <c r="O19" s="238">
        <f>$F19*N19</f>
        <v>0</v>
      </c>
      <c r="P19" s="786">
        <f>O19/1000000</f>
        <v>0</v>
      </c>
      <c r="Q19" s="346" t="s">
        <v>540</v>
      </c>
    </row>
    <row r="20" spans="1:17" ht="16.5" customHeight="1">
      <c r="A20" s="195">
        <v>12</v>
      </c>
      <c r="B20" s="210" t="s">
        <v>15</v>
      </c>
      <c r="C20" s="229">
        <v>4865025</v>
      </c>
      <c r="D20" s="66" t="s">
        <v>12</v>
      </c>
      <c r="E20" s="75" t="s">
        <v>300</v>
      </c>
      <c r="F20" s="238">
        <v>-1000</v>
      </c>
      <c r="G20" s="251">
        <v>45508</v>
      </c>
      <c r="H20" s="252">
        <v>45501</v>
      </c>
      <c r="I20" s="238">
        <f>G20-H20</f>
        <v>7</v>
      </c>
      <c r="J20" s="238">
        <f>$F20*I20</f>
        <v>-7000</v>
      </c>
      <c r="K20" s="764">
        <f>J20/1000000</f>
        <v>-7.0000000000000001E-3</v>
      </c>
      <c r="L20" s="251">
        <v>996736</v>
      </c>
      <c r="M20" s="252">
        <v>996740</v>
      </c>
      <c r="N20" s="238">
        <f>L20-M20</f>
        <v>-4</v>
      </c>
      <c r="O20" s="238">
        <f>$F20*N20</f>
        <v>4000</v>
      </c>
      <c r="P20" s="786">
        <f>O20/1000000</f>
        <v>4.0000000000000001E-3</v>
      </c>
      <c r="Q20" s="347"/>
    </row>
    <row r="21" spans="1:17" ht="16.5" customHeight="1">
      <c r="A21" s="195">
        <v>13</v>
      </c>
      <c r="B21" s="228" t="s">
        <v>16</v>
      </c>
      <c r="C21" s="229">
        <v>5128433</v>
      </c>
      <c r="D21" s="92" t="s">
        <v>12</v>
      </c>
      <c r="E21" s="75" t="s">
        <v>300</v>
      </c>
      <c r="F21" s="238">
        <v>-2000</v>
      </c>
      <c r="G21" s="251">
        <v>6894</v>
      </c>
      <c r="H21" s="252">
        <v>6911</v>
      </c>
      <c r="I21" s="238">
        <f>G21-H21</f>
        <v>-17</v>
      </c>
      <c r="J21" s="238">
        <f>$F21*I21</f>
        <v>34000</v>
      </c>
      <c r="K21" s="764">
        <f>J21/1000000</f>
        <v>3.4000000000000002E-2</v>
      </c>
      <c r="L21" s="251">
        <v>998888</v>
      </c>
      <c r="M21" s="252">
        <v>998999</v>
      </c>
      <c r="N21" s="238">
        <f>L21-M21</f>
        <v>-111</v>
      </c>
      <c r="O21" s="238">
        <f>$F21*N21</f>
        <v>222000</v>
      </c>
      <c r="P21" s="786">
        <f>O21/1000000</f>
        <v>0.222</v>
      </c>
      <c r="Q21" s="347"/>
    </row>
    <row r="22" spans="1:17" ht="16.5" customHeight="1">
      <c r="A22" s="195">
        <v>14</v>
      </c>
      <c r="B22" s="228" t="s">
        <v>384</v>
      </c>
      <c r="C22" s="229">
        <v>5128464</v>
      </c>
      <c r="D22" s="92" t="s">
        <v>12</v>
      </c>
      <c r="E22" s="75" t="s">
        <v>300</v>
      </c>
      <c r="F22" s="238">
        <v>-1000</v>
      </c>
      <c r="G22" s="251">
        <v>6974</v>
      </c>
      <c r="H22" s="252">
        <v>7004</v>
      </c>
      <c r="I22" s="252">
        <f>G22-H22</f>
        <v>-30</v>
      </c>
      <c r="J22" s="252">
        <f>$F22*I22</f>
        <v>30000</v>
      </c>
      <c r="K22" s="762">
        <f>J22/1000000</f>
        <v>0.03</v>
      </c>
      <c r="L22" s="251">
        <v>995517</v>
      </c>
      <c r="M22" s="252">
        <v>995687</v>
      </c>
      <c r="N22" s="252">
        <f>L22-M22</f>
        <v>-170</v>
      </c>
      <c r="O22" s="252">
        <f>$F22*N22</f>
        <v>170000</v>
      </c>
      <c r="P22" s="757">
        <f>O22/1000000</f>
        <v>0.17</v>
      </c>
      <c r="Q22" s="347"/>
    </row>
    <row r="23" spans="1:17" ht="16.5" customHeight="1">
      <c r="A23" s="502"/>
      <c r="B23" s="230" t="s">
        <v>152</v>
      </c>
      <c r="C23" s="229"/>
      <c r="D23" s="92"/>
      <c r="E23" s="92"/>
      <c r="F23" s="238"/>
      <c r="G23" s="251"/>
      <c r="H23" s="252"/>
      <c r="I23" s="238"/>
      <c r="J23" s="238"/>
      <c r="K23" s="764"/>
      <c r="L23" s="251"/>
      <c r="M23" s="252"/>
      <c r="N23" s="238"/>
      <c r="O23" s="238"/>
      <c r="P23" s="786"/>
      <c r="Q23" s="347"/>
    </row>
    <row r="24" spans="1:17" ht="16.5" customHeight="1">
      <c r="A24" s="195">
        <v>15</v>
      </c>
      <c r="B24" s="228" t="s">
        <v>14</v>
      </c>
      <c r="C24" s="229">
        <v>4864958</v>
      </c>
      <c r="D24" s="92" t="s">
        <v>12</v>
      </c>
      <c r="E24" s="75" t="s">
        <v>300</v>
      </c>
      <c r="F24" s="238">
        <v>-1250</v>
      </c>
      <c r="G24" s="251">
        <v>4528</v>
      </c>
      <c r="H24" s="252">
        <v>4102</v>
      </c>
      <c r="I24" s="238">
        <f>G24-H24</f>
        <v>426</v>
      </c>
      <c r="J24" s="238">
        <f>$F24*I24</f>
        <v>-532500</v>
      </c>
      <c r="K24" s="764">
        <f>J24/1000000</f>
        <v>-0.53249999999999997</v>
      </c>
      <c r="L24" s="251">
        <v>795</v>
      </c>
      <c r="M24" s="252">
        <v>789</v>
      </c>
      <c r="N24" s="238">
        <f>L24-M24</f>
        <v>6</v>
      </c>
      <c r="O24" s="238">
        <f>$F24*N24</f>
        <v>-7500</v>
      </c>
      <c r="P24" s="786">
        <f>O24/1000000</f>
        <v>-7.4999999999999997E-3</v>
      </c>
      <c r="Q24" s="346"/>
    </row>
    <row r="25" spans="1:17" ht="16.5" customHeight="1">
      <c r="A25" s="195">
        <v>16</v>
      </c>
      <c r="B25" s="228" t="s">
        <v>15</v>
      </c>
      <c r="C25" s="229">
        <v>5128438</v>
      </c>
      <c r="D25" s="92" t="s">
        <v>12</v>
      </c>
      <c r="E25" s="75" t="s">
        <v>300</v>
      </c>
      <c r="F25" s="238">
        <v>-1000</v>
      </c>
      <c r="G25" s="251">
        <v>13790</v>
      </c>
      <c r="H25" s="252">
        <v>13798</v>
      </c>
      <c r="I25" s="252">
        <f>G25-H25</f>
        <v>-8</v>
      </c>
      <c r="J25" s="252">
        <f>$F25*I25</f>
        <v>8000</v>
      </c>
      <c r="K25" s="762">
        <f>J25/1000000</f>
        <v>8.0000000000000002E-3</v>
      </c>
      <c r="L25" s="251">
        <v>1048</v>
      </c>
      <c r="M25" s="252">
        <v>1108</v>
      </c>
      <c r="N25" s="252">
        <f>L25-M25</f>
        <v>-60</v>
      </c>
      <c r="O25" s="252">
        <f>$F25*N25</f>
        <v>60000</v>
      </c>
      <c r="P25" s="757">
        <f>O25/1000000</f>
        <v>0.06</v>
      </c>
      <c r="Q25" s="357"/>
    </row>
    <row r="26" spans="1:17" ht="16.5" customHeight="1">
      <c r="A26" s="195">
        <v>17</v>
      </c>
      <c r="B26" s="228" t="s">
        <v>16</v>
      </c>
      <c r="C26" s="229">
        <v>4865038</v>
      </c>
      <c r="D26" s="92" t="s">
        <v>12</v>
      </c>
      <c r="E26" s="75" t="s">
        <v>300</v>
      </c>
      <c r="F26" s="238">
        <v>-2000</v>
      </c>
      <c r="G26" s="251">
        <v>75</v>
      </c>
      <c r="H26" s="252">
        <v>34</v>
      </c>
      <c r="I26" s="238">
        <f>G26-H26</f>
        <v>41</v>
      </c>
      <c r="J26" s="238">
        <f>$F26*I26</f>
        <v>-82000</v>
      </c>
      <c r="K26" s="764">
        <f>J26/1000000</f>
        <v>-8.2000000000000003E-2</v>
      </c>
      <c r="L26" s="251">
        <v>1071</v>
      </c>
      <c r="M26" s="252">
        <v>965</v>
      </c>
      <c r="N26" s="238">
        <f>L26-M26</f>
        <v>106</v>
      </c>
      <c r="O26" s="238">
        <f>$F26*N26</f>
        <v>-212000</v>
      </c>
      <c r="P26" s="786">
        <f>O26/1000000</f>
        <v>-0.21199999999999999</v>
      </c>
      <c r="Q26" s="346"/>
    </row>
    <row r="27" spans="1:17" ht="17.25" customHeight="1">
      <c r="A27" s="195">
        <v>18</v>
      </c>
      <c r="B27" s="228" t="s">
        <v>151</v>
      </c>
      <c r="C27" s="229">
        <v>4864938</v>
      </c>
      <c r="D27" s="92" t="s">
        <v>12</v>
      </c>
      <c r="E27" s="75" t="s">
        <v>300</v>
      </c>
      <c r="F27" s="238">
        <v>-2000</v>
      </c>
      <c r="G27" s="251">
        <v>4667</v>
      </c>
      <c r="H27" s="252">
        <v>4733</v>
      </c>
      <c r="I27" s="252">
        <f>G27-H27</f>
        <v>-66</v>
      </c>
      <c r="J27" s="252">
        <f>$F27*I27</f>
        <v>132000</v>
      </c>
      <c r="K27" s="762">
        <f>J27/1000000</f>
        <v>0.13200000000000001</v>
      </c>
      <c r="L27" s="251">
        <v>999554</v>
      </c>
      <c r="M27" s="252">
        <v>999596</v>
      </c>
      <c r="N27" s="252">
        <f>L27-M27</f>
        <v>-42</v>
      </c>
      <c r="O27" s="252">
        <f>$F27*N27</f>
        <v>84000</v>
      </c>
      <c r="P27" s="757">
        <f>O27/1000000</f>
        <v>8.4000000000000005E-2</v>
      </c>
      <c r="Q27" s="357"/>
    </row>
    <row r="28" spans="1:17" ht="17.25" customHeight="1">
      <c r="A28" s="502"/>
      <c r="B28" s="230" t="s">
        <v>396</v>
      </c>
      <c r="C28" s="229"/>
      <c r="D28" s="92"/>
      <c r="E28" s="75"/>
      <c r="F28" s="238"/>
      <c r="G28" s="251"/>
      <c r="H28" s="252"/>
      <c r="I28" s="252"/>
      <c r="J28" s="252"/>
      <c r="K28" s="762"/>
      <c r="L28" s="251"/>
      <c r="M28" s="252"/>
      <c r="N28" s="252"/>
      <c r="O28" s="252"/>
      <c r="P28" s="757"/>
      <c r="Q28" s="357"/>
    </row>
    <row r="29" spans="1:17" ht="17.25" customHeight="1">
      <c r="A29" s="195">
        <v>19</v>
      </c>
      <c r="B29" s="228" t="s">
        <v>14</v>
      </c>
      <c r="C29" s="229">
        <v>4864912</v>
      </c>
      <c r="D29" s="92" t="s">
        <v>12</v>
      </c>
      <c r="E29" s="75" t="s">
        <v>300</v>
      </c>
      <c r="F29" s="238">
        <v>-1600</v>
      </c>
      <c r="G29" s="251">
        <v>7348</v>
      </c>
      <c r="H29" s="252">
        <v>7102</v>
      </c>
      <c r="I29" s="238">
        <f>G29-H29</f>
        <v>246</v>
      </c>
      <c r="J29" s="238">
        <f>$F29*I29</f>
        <v>-393600</v>
      </c>
      <c r="K29" s="764">
        <f>J29/1000000</f>
        <v>-0.39360000000000001</v>
      </c>
      <c r="L29" s="251">
        <v>3199</v>
      </c>
      <c r="M29" s="252">
        <v>3176</v>
      </c>
      <c r="N29" s="238">
        <f>L29-M29</f>
        <v>23</v>
      </c>
      <c r="O29" s="238">
        <f>$F29*N29</f>
        <v>-36800</v>
      </c>
      <c r="P29" s="786">
        <f>O29/1000000</f>
        <v>-3.6799999999999999E-2</v>
      </c>
      <c r="Q29" s="352"/>
    </row>
    <row r="30" spans="1:17" ht="17.25" customHeight="1">
      <c r="A30" s="195">
        <v>20</v>
      </c>
      <c r="B30" s="228" t="s">
        <v>15</v>
      </c>
      <c r="C30" s="229">
        <v>5128459</v>
      </c>
      <c r="D30" s="92" t="s">
        <v>12</v>
      </c>
      <c r="E30" s="75" t="s">
        <v>300</v>
      </c>
      <c r="F30" s="238">
        <v>-800</v>
      </c>
      <c r="G30" s="251">
        <v>146113</v>
      </c>
      <c r="H30" s="252">
        <v>144342</v>
      </c>
      <c r="I30" s="238">
        <f>G30-H30</f>
        <v>1771</v>
      </c>
      <c r="J30" s="238">
        <f>$F30*I30</f>
        <v>-1416800</v>
      </c>
      <c r="K30" s="764">
        <f>J30/1000000</f>
        <v>-1.4168000000000001</v>
      </c>
      <c r="L30" s="251">
        <v>9644</v>
      </c>
      <c r="M30" s="252">
        <v>9613</v>
      </c>
      <c r="N30" s="238">
        <f>L30-M30</f>
        <v>31</v>
      </c>
      <c r="O30" s="238">
        <f>$F30*N30</f>
        <v>-24800</v>
      </c>
      <c r="P30" s="786">
        <f>O30/1000000</f>
        <v>-2.4799999999999999E-2</v>
      </c>
      <c r="Q30" s="357"/>
    </row>
    <row r="31" spans="1:17" ht="17.25" customHeight="1">
      <c r="A31" s="195"/>
      <c r="B31" s="208" t="s">
        <v>153</v>
      </c>
      <c r="C31" s="229"/>
      <c r="D31" s="66"/>
      <c r="E31" s="66"/>
      <c r="F31" s="238"/>
      <c r="G31" s="251"/>
      <c r="H31" s="252"/>
      <c r="I31" s="238"/>
      <c r="J31" s="238"/>
      <c r="K31" s="764"/>
      <c r="L31" s="251"/>
      <c r="M31" s="252"/>
      <c r="N31" s="238"/>
      <c r="O31" s="238"/>
      <c r="P31" s="786"/>
      <c r="Q31" s="347"/>
    </row>
    <row r="32" spans="1:17" ht="18.75" customHeight="1">
      <c r="A32" s="195">
        <v>21</v>
      </c>
      <c r="B32" s="228" t="s">
        <v>14</v>
      </c>
      <c r="C32" s="229">
        <v>4864867</v>
      </c>
      <c r="D32" s="92" t="s">
        <v>12</v>
      </c>
      <c r="E32" s="75" t="s">
        <v>300</v>
      </c>
      <c r="F32" s="238">
        <v>-2500</v>
      </c>
      <c r="G32" s="251">
        <v>43</v>
      </c>
      <c r="H32" s="252">
        <v>166</v>
      </c>
      <c r="I32" s="238">
        <f>G32-H32</f>
        <v>-123</v>
      </c>
      <c r="J32" s="238">
        <f>$F32*I32</f>
        <v>307500</v>
      </c>
      <c r="K32" s="764">
        <f>J32/1000000</f>
        <v>0.3075</v>
      </c>
      <c r="L32" s="251">
        <v>999519</v>
      </c>
      <c r="M32" s="252">
        <v>999541</v>
      </c>
      <c r="N32" s="238">
        <f>L32-M32</f>
        <v>-22</v>
      </c>
      <c r="O32" s="238">
        <f>$F32*N32</f>
        <v>55000</v>
      </c>
      <c r="P32" s="786">
        <f>O32/1000000</f>
        <v>5.5E-2</v>
      </c>
      <c r="Q32" s="352"/>
    </row>
    <row r="33" spans="1:17" ht="17.25" customHeight="1">
      <c r="A33" s="195">
        <v>22</v>
      </c>
      <c r="B33" s="228" t="s">
        <v>15</v>
      </c>
      <c r="C33" s="229">
        <v>4865036</v>
      </c>
      <c r="D33" s="92" t="s">
        <v>12</v>
      </c>
      <c r="E33" s="75" t="s">
        <v>300</v>
      </c>
      <c r="F33" s="238">
        <v>-2000</v>
      </c>
      <c r="G33" s="251">
        <v>952842</v>
      </c>
      <c r="H33" s="252">
        <v>952865</v>
      </c>
      <c r="I33" s="238">
        <f>G33-H33</f>
        <v>-23</v>
      </c>
      <c r="J33" s="238">
        <f>$F33*I33</f>
        <v>46000</v>
      </c>
      <c r="K33" s="764">
        <f>J33/1000000</f>
        <v>4.5999999999999999E-2</v>
      </c>
      <c r="L33" s="251">
        <v>985254</v>
      </c>
      <c r="M33" s="252">
        <v>985703</v>
      </c>
      <c r="N33" s="238">
        <f>L33-M33</f>
        <v>-449</v>
      </c>
      <c r="O33" s="238">
        <f>$F33*N33</f>
        <v>898000</v>
      </c>
      <c r="P33" s="786">
        <f>O33/1000000</f>
        <v>0.89800000000000002</v>
      </c>
      <c r="Q33" s="357"/>
    </row>
    <row r="34" spans="1:17" ht="15.75" customHeight="1">
      <c r="A34" s="195">
        <v>23</v>
      </c>
      <c r="B34" s="228" t="s">
        <v>16</v>
      </c>
      <c r="C34" s="229">
        <v>4864787</v>
      </c>
      <c r="D34" s="92" t="s">
        <v>12</v>
      </c>
      <c r="E34" s="75" t="s">
        <v>300</v>
      </c>
      <c r="F34" s="238">
        <v>-2000</v>
      </c>
      <c r="G34" s="251">
        <v>997491</v>
      </c>
      <c r="H34" s="252">
        <v>997992</v>
      </c>
      <c r="I34" s="238">
        <f>G34-H34</f>
        <v>-501</v>
      </c>
      <c r="J34" s="238">
        <f>$F34*I34</f>
        <v>1002000</v>
      </c>
      <c r="K34" s="764">
        <f>J34/1000000</f>
        <v>1.002</v>
      </c>
      <c r="L34" s="251">
        <v>999307</v>
      </c>
      <c r="M34" s="252">
        <v>999319</v>
      </c>
      <c r="N34" s="238">
        <f>L34-M34</f>
        <v>-12</v>
      </c>
      <c r="O34" s="238">
        <f>$F34*N34</f>
        <v>24000</v>
      </c>
      <c r="P34" s="786">
        <f>O34/1000000</f>
        <v>2.4E-2</v>
      </c>
      <c r="Q34" s="357"/>
    </row>
    <row r="35" spans="1:17" ht="15.75" customHeight="1">
      <c r="A35" s="195">
        <v>24</v>
      </c>
      <c r="B35" s="210" t="s">
        <v>151</v>
      </c>
      <c r="C35" s="229">
        <v>4864989</v>
      </c>
      <c r="D35" s="66" t="s">
        <v>12</v>
      </c>
      <c r="E35" s="75" t="s">
        <v>300</v>
      </c>
      <c r="F35" s="238">
        <v>-1000</v>
      </c>
      <c r="G35" s="251">
        <v>1607</v>
      </c>
      <c r="H35" s="252">
        <v>1877</v>
      </c>
      <c r="I35" s="238">
        <f>G35-H35</f>
        <v>-270</v>
      </c>
      <c r="J35" s="238">
        <f>$F35*I35</f>
        <v>270000</v>
      </c>
      <c r="K35" s="764">
        <f>J35/1000000</f>
        <v>0.27</v>
      </c>
      <c r="L35" s="251">
        <v>999543</v>
      </c>
      <c r="M35" s="252">
        <v>999560</v>
      </c>
      <c r="N35" s="238">
        <f>L35-M35</f>
        <v>-17</v>
      </c>
      <c r="O35" s="238">
        <f>$F35*N35</f>
        <v>17000</v>
      </c>
      <c r="P35" s="786">
        <f>O35/1000000</f>
        <v>1.7000000000000001E-2</v>
      </c>
      <c r="Q35" s="544"/>
    </row>
    <row r="36" spans="1:17" ht="15.75" customHeight="1">
      <c r="A36" s="502"/>
      <c r="B36" s="208" t="s">
        <v>413</v>
      </c>
      <c r="C36" s="229"/>
      <c r="D36" s="66"/>
      <c r="E36" s="75"/>
      <c r="F36" s="238"/>
      <c r="G36" s="251"/>
      <c r="H36" s="252"/>
      <c r="I36" s="238"/>
      <c r="J36" s="238"/>
      <c r="K36" s="764"/>
      <c r="L36" s="251"/>
      <c r="M36" s="252"/>
      <c r="N36" s="238"/>
      <c r="O36" s="238"/>
      <c r="P36" s="786"/>
      <c r="Q36" s="544"/>
    </row>
    <row r="37" spans="1:17" ht="15.75" customHeight="1">
      <c r="A37" s="195">
        <v>25</v>
      </c>
      <c r="B37" s="210" t="s">
        <v>414</v>
      </c>
      <c r="C37" s="229">
        <v>5295131</v>
      </c>
      <c r="D37" s="66" t="s">
        <v>12</v>
      </c>
      <c r="E37" s="75" t="s">
        <v>300</v>
      </c>
      <c r="F37" s="238">
        <v>-1000</v>
      </c>
      <c r="G37" s="251">
        <v>997231</v>
      </c>
      <c r="H37" s="252">
        <v>997660</v>
      </c>
      <c r="I37" s="238">
        <f>G37-H37</f>
        <v>-429</v>
      </c>
      <c r="J37" s="238">
        <f>$F37*I37</f>
        <v>429000</v>
      </c>
      <c r="K37" s="764">
        <f>J37/1000000</f>
        <v>0.42899999999999999</v>
      </c>
      <c r="L37" s="251">
        <v>997854</v>
      </c>
      <c r="M37" s="252">
        <v>997854</v>
      </c>
      <c r="N37" s="238">
        <f>L37-M37</f>
        <v>0</v>
      </c>
      <c r="O37" s="238">
        <f>$F37*N37</f>
        <v>0</v>
      </c>
      <c r="P37" s="786">
        <f>O37/1000000</f>
        <v>0</v>
      </c>
      <c r="Q37" s="544"/>
    </row>
    <row r="38" spans="1:17" ht="15.75" customHeight="1">
      <c r="A38" s="195">
        <v>26</v>
      </c>
      <c r="B38" s="210" t="s">
        <v>415</v>
      </c>
      <c r="C38" s="229">
        <v>5295139</v>
      </c>
      <c r="D38" s="66" t="s">
        <v>12</v>
      </c>
      <c r="E38" s="75" t="s">
        <v>300</v>
      </c>
      <c r="F38" s="238">
        <v>-1000</v>
      </c>
      <c r="G38" s="251">
        <v>980959</v>
      </c>
      <c r="H38" s="252">
        <v>981384</v>
      </c>
      <c r="I38" s="238">
        <f>G38-H38</f>
        <v>-425</v>
      </c>
      <c r="J38" s="238">
        <f>$F38*I38</f>
        <v>425000</v>
      </c>
      <c r="K38" s="764">
        <f>J38/1000000</f>
        <v>0.42499999999999999</v>
      </c>
      <c r="L38" s="251">
        <v>13497</v>
      </c>
      <c r="M38" s="252">
        <v>13497</v>
      </c>
      <c r="N38" s="238">
        <f>L38-M38</f>
        <v>0</v>
      </c>
      <c r="O38" s="238">
        <f>$F38*N38</f>
        <v>0</v>
      </c>
      <c r="P38" s="786">
        <f>O38/1000000</f>
        <v>0</v>
      </c>
      <c r="Q38" s="544"/>
    </row>
    <row r="39" spans="1:17" ht="15.75" customHeight="1">
      <c r="A39" s="195">
        <v>27</v>
      </c>
      <c r="B39" s="210" t="s">
        <v>416</v>
      </c>
      <c r="C39" s="229">
        <v>5100234</v>
      </c>
      <c r="D39" s="66" t="s">
        <v>12</v>
      </c>
      <c r="E39" s="75" t="s">
        <v>300</v>
      </c>
      <c r="F39" s="238">
        <v>-2000</v>
      </c>
      <c r="G39" s="251">
        <v>1057</v>
      </c>
      <c r="H39" s="252">
        <v>198</v>
      </c>
      <c r="I39" s="238">
        <f>G39-H39</f>
        <v>859</v>
      </c>
      <c r="J39" s="238">
        <f>$F39*I39</f>
        <v>-1718000</v>
      </c>
      <c r="K39" s="764">
        <f>J39/1000000</f>
        <v>-1.718</v>
      </c>
      <c r="L39" s="251">
        <v>1906</v>
      </c>
      <c r="M39" s="252">
        <v>1906</v>
      </c>
      <c r="N39" s="238">
        <f>L39-M39</f>
        <v>0</v>
      </c>
      <c r="O39" s="238">
        <f>$F39*N39</f>
        <v>0</v>
      </c>
      <c r="P39" s="786">
        <f>O39/1000000</f>
        <v>0</v>
      </c>
      <c r="Q39" s="544"/>
    </row>
    <row r="40" spans="1:17" ht="15.75" customHeight="1">
      <c r="A40" s="195">
        <v>28</v>
      </c>
      <c r="B40" s="210" t="s">
        <v>417</v>
      </c>
      <c r="C40" s="229">
        <v>5100228</v>
      </c>
      <c r="D40" s="66" t="s">
        <v>12</v>
      </c>
      <c r="E40" s="75" t="s">
        <v>300</v>
      </c>
      <c r="F40" s="238">
        <v>-2000</v>
      </c>
      <c r="G40" s="251">
        <v>9438</v>
      </c>
      <c r="H40" s="252">
        <v>8664</v>
      </c>
      <c r="I40" s="238">
        <f>G40-H40</f>
        <v>774</v>
      </c>
      <c r="J40" s="238">
        <f>$F40*I40</f>
        <v>-1548000</v>
      </c>
      <c r="K40" s="764">
        <f>J40/1000000</f>
        <v>-1.548</v>
      </c>
      <c r="L40" s="251">
        <v>2827</v>
      </c>
      <c r="M40" s="252">
        <v>2827</v>
      </c>
      <c r="N40" s="238">
        <f>L40-M40</f>
        <v>0</v>
      </c>
      <c r="O40" s="238">
        <f>$F40*N40</f>
        <v>0</v>
      </c>
      <c r="P40" s="786">
        <f>O40/1000000</f>
        <v>0</v>
      </c>
      <c r="Q40" s="544"/>
    </row>
    <row r="41" spans="1:17" ht="17.25" customHeight="1">
      <c r="A41" s="195"/>
      <c r="B41" s="230" t="s">
        <v>154</v>
      </c>
      <c r="C41" s="229"/>
      <c r="D41" s="92"/>
      <c r="E41" s="92"/>
      <c r="F41" s="238"/>
      <c r="G41" s="251"/>
      <c r="H41" s="252"/>
      <c r="I41" s="238"/>
      <c r="J41" s="238"/>
      <c r="K41" s="764"/>
      <c r="L41" s="251"/>
      <c r="M41" s="252"/>
      <c r="N41" s="238"/>
      <c r="O41" s="238"/>
      <c r="P41" s="786"/>
      <c r="Q41" s="347"/>
    </row>
    <row r="42" spans="1:17" ht="19.5" customHeight="1">
      <c r="A42" s="502"/>
      <c r="B42" s="230" t="s">
        <v>37</v>
      </c>
      <c r="C42" s="229"/>
      <c r="D42" s="92"/>
      <c r="E42" s="92"/>
      <c r="F42" s="238"/>
      <c r="G42" s="251"/>
      <c r="H42" s="252"/>
      <c r="I42" s="238"/>
      <c r="J42" s="238"/>
      <c r="K42" s="764"/>
      <c r="L42" s="251"/>
      <c r="M42" s="252"/>
      <c r="N42" s="238"/>
      <c r="O42" s="238"/>
      <c r="P42" s="786"/>
      <c r="Q42" s="347"/>
    </row>
    <row r="43" spans="1:17" ht="22.5" customHeight="1">
      <c r="A43" s="195">
        <v>29</v>
      </c>
      <c r="B43" s="228" t="s">
        <v>155</v>
      </c>
      <c r="C43" s="229" t="s">
        <v>478</v>
      </c>
      <c r="D43" s="92" t="s">
        <v>438</v>
      </c>
      <c r="E43" s="75" t="s">
        <v>300</v>
      </c>
      <c r="F43" s="891">
        <v>0.8</v>
      </c>
      <c r="G43" s="251">
        <v>843000</v>
      </c>
      <c r="H43" s="252">
        <v>862500</v>
      </c>
      <c r="I43" s="238">
        <f>G43-H43</f>
        <v>-19500</v>
      </c>
      <c r="J43" s="238">
        <f>$F43*I43</f>
        <v>-15600</v>
      </c>
      <c r="K43" s="764">
        <f>J43/1000000</f>
        <v>-1.5599999999999999E-2</v>
      </c>
      <c r="L43" s="251">
        <v>-2500</v>
      </c>
      <c r="M43" s="252">
        <v>-2500</v>
      </c>
      <c r="N43" s="238">
        <f>L43-M43</f>
        <v>0</v>
      </c>
      <c r="O43" s="238">
        <f>$F43*N43</f>
        <v>0</v>
      </c>
      <c r="P43" s="786">
        <f>O43/1000000</f>
        <v>0</v>
      </c>
      <c r="Q43" s="352"/>
    </row>
    <row r="44" spans="1:17" ht="15.75" customHeight="1">
      <c r="A44" s="195"/>
      <c r="B44" s="208" t="s">
        <v>156</v>
      </c>
      <c r="C44" s="229"/>
      <c r="D44" s="66"/>
      <c r="E44" s="66"/>
      <c r="F44" s="238"/>
      <c r="G44" s="251"/>
      <c r="H44" s="252"/>
      <c r="I44" s="238"/>
      <c r="J44" s="238"/>
      <c r="K44" s="764"/>
      <c r="L44" s="251"/>
      <c r="M44" s="252"/>
      <c r="N44" s="238"/>
      <c r="O44" s="238"/>
      <c r="P44" s="786"/>
      <c r="Q44" s="347"/>
    </row>
    <row r="45" spans="1:17" ht="15.75" customHeight="1">
      <c r="A45" s="195">
        <v>30</v>
      </c>
      <c r="B45" s="210" t="s">
        <v>14</v>
      </c>
      <c r="C45" s="229">
        <v>5269210</v>
      </c>
      <c r="D45" s="66" t="s">
        <v>12</v>
      </c>
      <c r="E45" s="75" t="s">
        <v>300</v>
      </c>
      <c r="F45" s="238">
        <v>-1000</v>
      </c>
      <c r="G45" s="251">
        <v>926779</v>
      </c>
      <c r="H45" s="252">
        <v>928731</v>
      </c>
      <c r="I45" s="238">
        <f>G45-H45</f>
        <v>-1952</v>
      </c>
      <c r="J45" s="238">
        <f>$F45*I45</f>
        <v>1952000</v>
      </c>
      <c r="K45" s="764">
        <f>J45/1000000</f>
        <v>1.952</v>
      </c>
      <c r="L45" s="251">
        <v>965092</v>
      </c>
      <c r="M45" s="252">
        <v>965092</v>
      </c>
      <c r="N45" s="238">
        <f>L45-M45</f>
        <v>0</v>
      </c>
      <c r="O45" s="238">
        <f>$F45*N45</f>
        <v>0</v>
      </c>
      <c r="P45" s="786">
        <f>O45/1000000</f>
        <v>0</v>
      </c>
      <c r="Q45" s="347"/>
    </row>
    <row r="46" spans="1:17" ht="15.75" customHeight="1">
      <c r="A46" s="195">
        <v>31</v>
      </c>
      <c r="B46" s="228" t="s">
        <v>15</v>
      </c>
      <c r="C46" s="229">
        <v>5269749</v>
      </c>
      <c r="D46" s="92" t="s">
        <v>12</v>
      </c>
      <c r="E46" s="75" t="s">
        <v>300</v>
      </c>
      <c r="F46" s="238">
        <v>-1000</v>
      </c>
      <c r="G46" s="251">
        <v>987569</v>
      </c>
      <c r="H46" s="252">
        <v>988873</v>
      </c>
      <c r="I46" s="238">
        <f>G46-H46</f>
        <v>-1304</v>
      </c>
      <c r="J46" s="238">
        <f>$F46*I46</f>
        <v>1304000</v>
      </c>
      <c r="K46" s="764">
        <f>J46/1000000</f>
        <v>1.304</v>
      </c>
      <c r="L46" s="251">
        <v>999270</v>
      </c>
      <c r="M46" s="252">
        <v>999270</v>
      </c>
      <c r="N46" s="238">
        <f>L46-M46</f>
        <v>0</v>
      </c>
      <c r="O46" s="238">
        <f>$F46*N46</f>
        <v>0</v>
      </c>
      <c r="P46" s="786">
        <f>O46/1000000</f>
        <v>0</v>
      </c>
      <c r="Q46" s="513"/>
    </row>
    <row r="47" spans="1:17" ht="15.75" customHeight="1">
      <c r="A47" s="195">
        <v>32</v>
      </c>
      <c r="B47" s="228" t="s">
        <v>16</v>
      </c>
      <c r="C47" s="229">
        <v>4864945</v>
      </c>
      <c r="D47" s="92" t="s">
        <v>12</v>
      </c>
      <c r="E47" s="75" t="s">
        <v>300</v>
      </c>
      <c r="F47" s="238">
        <v>-1000</v>
      </c>
      <c r="G47" s="251">
        <v>7540</v>
      </c>
      <c r="H47" s="252">
        <v>6878</v>
      </c>
      <c r="I47" s="238">
        <f>G47-H47</f>
        <v>662</v>
      </c>
      <c r="J47" s="238">
        <f>$F47*I47</f>
        <v>-662000</v>
      </c>
      <c r="K47" s="764">
        <f>J47/1000000</f>
        <v>-0.66200000000000003</v>
      </c>
      <c r="L47" s="251">
        <v>53</v>
      </c>
      <c r="M47" s="252">
        <v>53</v>
      </c>
      <c r="N47" s="238">
        <f>L47-M47</f>
        <v>0</v>
      </c>
      <c r="O47" s="238">
        <f>$F47*N47</f>
        <v>0</v>
      </c>
      <c r="P47" s="786">
        <f>O47/1000000</f>
        <v>0</v>
      </c>
      <c r="Q47" s="513"/>
    </row>
    <row r="48" spans="1:17" ht="22.5" customHeight="1">
      <c r="A48" s="502"/>
      <c r="B48" s="208" t="s">
        <v>422</v>
      </c>
      <c r="C48" s="229"/>
      <c r="D48" s="92"/>
      <c r="E48" s="75"/>
      <c r="F48" s="238"/>
      <c r="G48" s="251"/>
      <c r="H48" s="252"/>
      <c r="I48" s="238"/>
      <c r="J48" s="238"/>
      <c r="K48" s="764"/>
      <c r="L48" s="251"/>
      <c r="M48" s="252"/>
      <c r="N48" s="238"/>
      <c r="O48" s="238"/>
      <c r="P48" s="786"/>
      <c r="Q48" s="513"/>
    </row>
    <row r="49" spans="1:17" ht="22.5" customHeight="1">
      <c r="A49" s="195">
        <v>33</v>
      </c>
      <c r="B49" s="210" t="s">
        <v>416</v>
      </c>
      <c r="C49" s="229">
        <v>5128460</v>
      </c>
      <c r="D49" s="66" t="s">
        <v>12</v>
      </c>
      <c r="E49" s="75" t="s">
        <v>300</v>
      </c>
      <c r="F49" s="238">
        <v>-800</v>
      </c>
      <c r="G49" s="251">
        <v>42021</v>
      </c>
      <c r="H49" s="252">
        <v>42010</v>
      </c>
      <c r="I49" s="238">
        <f>G49-H49</f>
        <v>11</v>
      </c>
      <c r="J49" s="238">
        <f>$F49*I49</f>
        <v>-8800</v>
      </c>
      <c r="K49" s="764">
        <f>J49/1000000</f>
        <v>-8.8000000000000005E-3</v>
      </c>
      <c r="L49" s="251">
        <v>25835</v>
      </c>
      <c r="M49" s="252">
        <v>25471</v>
      </c>
      <c r="N49" s="238">
        <f>L49-M49</f>
        <v>364</v>
      </c>
      <c r="O49" s="238">
        <f>$F49*N49</f>
        <v>-291200</v>
      </c>
      <c r="P49" s="786">
        <f>O49/1000000</f>
        <v>-0.29120000000000001</v>
      </c>
      <c r="Q49" s="513"/>
    </row>
    <row r="50" spans="1:17" ht="22.5" customHeight="1">
      <c r="A50" s="195">
        <v>34</v>
      </c>
      <c r="B50" s="210" t="s">
        <v>417</v>
      </c>
      <c r="C50" s="229">
        <v>4902495</v>
      </c>
      <c r="D50" s="66" t="s">
        <v>12</v>
      </c>
      <c r="E50" s="75" t="s">
        <v>300</v>
      </c>
      <c r="F50" s="238">
        <v>-1200</v>
      </c>
      <c r="G50" s="251">
        <v>520</v>
      </c>
      <c r="H50" s="252">
        <v>514</v>
      </c>
      <c r="I50" s="238">
        <f>G50-H50</f>
        <v>6</v>
      </c>
      <c r="J50" s="238">
        <f>$F50*I50</f>
        <v>-7200</v>
      </c>
      <c r="K50" s="764">
        <f>J50/1000000</f>
        <v>-7.1999999999999998E-3</v>
      </c>
      <c r="L50" s="251">
        <v>7542</v>
      </c>
      <c r="M50" s="252">
        <v>7290</v>
      </c>
      <c r="N50" s="238">
        <f>L50-M50</f>
        <v>252</v>
      </c>
      <c r="O50" s="238">
        <f>$F50*N50</f>
        <v>-302400</v>
      </c>
      <c r="P50" s="786">
        <f>O50/1000000</f>
        <v>-0.3024</v>
      </c>
      <c r="Q50" s="513"/>
    </row>
    <row r="51" spans="1:17" ht="18.75" customHeight="1">
      <c r="A51" s="502"/>
      <c r="B51" s="230" t="s">
        <v>157</v>
      </c>
      <c r="C51" s="229"/>
      <c r="D51" s="92"/>
      <c r="E51" s="92"/>
      <c r="F51" s="234"/>
      <c r="G51" s="251"/>
      <c r="H51" s="252"/>
      <c r="I51" s="238"/>
      <c r="J51" s="238"/>
      <c r="K51" s="764"/>
      <c r="L51" s="251"/>
      <c r="M51" s="252"/>
      <c r="N51" s="238"/>
      <c r="O51" s="238"/>
      <c r="P51" s="786"/>
      <c r="Q51" s="347"/>
    </row>
    <row r="52" spans="1:17" ht="22.5" customHeight="1">
      <c r="A52" s="195">
        <v>35</v>
      </c>
      <c r="B52" s="228" t="s">
        <v>375</v>
      </c>
      <c r="C52" s="229">
        <v>5128411</v>
      </c>
      <c r="D52" s="92" t="s">
        <v>12</v>
      </c>
      <c r="E52" s="75" t="s">
        <v>300</v>
      </c>
      <c r="F52" s="238">
        <v>-2000</v>
      </c>
      <c r="G52" s="251">
        <v>538</v>
      </c>
      <c r="H52" s="252">
        <v>549</v>
      </c>
      <c r="I52" s="238">
        <f>G52-H52</f>
        <v>-11</v>
      </c>
      <c r="J52" s="238">
        <f>$F52*I52</f>
        <v>22000</v>
      </c>
      <c r="K52" s="764">
        <f>J52/1000000</f>
        <v>2.1999999999999999E-2</v>
      </c>
      <c r="L52" s="251">
        <v>1868</v>
      </c>
      <c r="M52" s="252">
        <v>1928</v>
      </c>
      <c r="N52" s="238">
        <f>L52-M52</f>
        <v>-60</v>
      </c>
      <c r="O52" s="238">
        <f>$F52*N52</f>
        <v>120000</v>
      </c>
      <c r="P52" s="786">
        <f>O52/1000000</f>
        <v>0.12</v>
      </c>
      <c r="Q52" s="347"/>
    </row>
    <row r="53" spans="1:17" ht="22.5" customHeight="1">
      <c r="A53" s="195">
        <v>36</v>
      </c>
      <c r="B53" s="228" t="s">
        <v>376</v>
      </c>
      <c r="C53" s="229">
        <v>4864947</v>
      </c>
      <c r="D53" s="92" t="s">
        <v>12</v>
      </c>
      <c r="E53" s="75" t="s">
        <v>300</v>
      </c>
      <c r="F53" s="238">
        <v>-1000</v>
      </c>
      <c r="G53" s="251">
        <v>416</v>
      </c>
      <c r="H53" s="252">
        <v>431</v>
      </c>
      <c r="I53" s="238">
        <f>G53-H53</f>
        <v>-15</v>
      </c>
      <c r="J53" s="238">
        <f>$F53*I53</f>
        <v>15000</v>
      </c>
      <c r="K53" s="764">
        <f>J53/1000000</f>
        <v>1.4999999999999999E-2</v>
      </c>
      <c r="L53" s="251">
        <v>999558</v>
      </c>
      <c r="M53" s="252">
        <v>999962</v>
      </c>
      <c r="N53" s="238">
        <f>L53-M53</f>
        <v>-404</v>
      </c>
      <c r="O53" s="238">
        <f>$F53*N53</f>
        <v>404000</v>
      </c>
      <c r="P53" s="786">
        <f>O53/1000000</f>
        <v>0.40400000000000003</v>
      </c>
      <c r="Q53" s="965"/>
    </row>
    <row r="54" spans="1:17" ht="22.5" customHeight="1">
      <c r="A54" s="195">
        <v>37</v>
      </c>
      <c r="B54" s="210" t="s">
        <v>501</v>
      </c>
      <c r="C54" s="229">
        <v>5128413</v>
      </c>
      <c r="D54" s="66" t="s">
        <v>12</v>
      </c>
      <c r="E54" s="75" t="s">
        <v>300</v>
      </c>
      <c r="F54" s="238">
        <v>-1000</v>
      </c>
      <c r="G54" s="251">
        <v>999715</v>
      </c>
      <c r="H54" s="252">
        <v>999810</v>
      </c>
      <c r="I54" s="238">
        <f>G54-H54</f>
        <v>-95</v>
      </c>
      <c r="J54" s="238">
        <f>$F54*I54</f>
        <v>95000</v>
      </c>
      <c r="K54" s="764">
        <f>J54/1000000</f>
        <v>9.5000000000000001E-2</v>
      </c>
      <c r="L54" s="251">
        <v>998710</v>
      </c>
      <c r="M54" s="252">
        <v>999025</v>
      </c>
      <c r="N54" s="238">
        <f>L54-M54</f>
        <v>-315</v>
      </c>
      <c r="O54" s="238">
        <f>$F54*N54</f>
        <v>315000</v>
      </c>
      <c r="P54" s="786">
        <f>O54/1000000</f>
        <v>0.315</v>
      </c>
      <c r="Q54" s="965"/>
    </row>
    <row r="55" spans="1:17" ht="22.5" customHeight="1">
      <c r="A55" s="195">
        <v>38</v>
      </c>
      <c r="B55" s="228" t="s">
        <v>377</v>
      </c>
      <c r="C55" s="229">
        <v>4864904</v>
      </c>
      <c r="D55" s="92" t="s">
        <v>12</v>
      </c>
      <c r="E55" s="75" t="s">
        <v>300</v>
      </c>
      <c r="F55" s="238">
        <v>-1000</v>
      </c>
      <c r="G55" s="251">
        <v>6323</v>
      </c>
      <c r="H55" s="252">
        <v>6110</v>
      </c>
      <c r="I55" s="238">
        <f>G55-H55</f>
        <v>213</v>
      </c>
      <c r="J55" s="238">
        <f>$F55*I55</f>
        <v>-213000</v>
      </c>
      <c r="K55" s="764">
        <f>J55/1000000</f>
        <v>-0.21299999999999999</v>
      </c>
      <c r="L55" s="251">
        <v>998025</v>
      </c>
      <c r="M55" s="252">
        <v>998026</v>
      </c>
      <c r="N55" s="238">
        <f>L55-M55</f>
        <v>-1</v>
      </c>
      <c r="O55" s="238">
        <f>$F55*N55</f>
        <v>1000</v>
      </c>
      <c r="P55" s="786">
        <f>O55/1000000</f>
        <v>1E-3</v>
      </c>
      <c r="Q55" s="965"/>
    </row>
    <row r="56" spans="1:17" ht="22.5" customHeight="1" thickBot="1">
      <c r="A56" s="714">
        <v>39</v>
      </c>
      <c r="B56" s="228" t="s">
        <v>378</v>
      </c>
      <c r="C56" s="229">
        <v>5295157</v>
      </c>
      <c r="D56" s="92" t="s">
        <v>12</v>
      </c>
      <c r="E56" s="75" t="s">
        <v>300</v>
      </c>
      <c r="F56" s="238">
        <v>-1000</v>
      </c>
      <c r="G56" s="251">
        <v>618</v>
      </c>
      <c r="H56" s="252">
        <v>496</v>
      </c>
      <c r="I56" s="238">
        <f>G56-H56</f>
        <v>122</v>
      </c>
      <c r="J56" s="238">
        <f>$F56*I56</f>
        <v>-122000</v>
      </c>
      <c r="K56" s="786">
        <f>J56/1000000</f>
        <v>-0.122</v>
      </c>
      <c r="L56" s="252">
        <v>21371</v>
      </c>
      <c r="M56" s="252">
        <v>21405</v>
      </c>
      <c r="N56" s="238">
        <f>L56-M56</f>
        <v>-34</v>
      </c>
      <c r="O56" s="238">
        <f>$F56*N56</f>
        <v>34000</v>
      </c>
      <c r="P56" s="786">
        <f>O56/1000000</f>
        <v>3.4000000000000002E-2</v>
      </c>
      <c r="Q56" s="965" t="s">
        <v>528</v>
      </c>
    </row>
    <row r="57" spans="1:17" ht="18" customHeight="1" thickTop="1" thickBot="1">
      <c r="A57" s="297" t="s">
        <v>290</v>
      </c>
      <c r="B57" s="231"/>
      <c r="C57" s="232"/>
      <c r="D57" s="187"/>
      <c r="E57" s="188"/>
      <c r="F57" s="236"/>
      <c r="G57" s="336"/>
      <c r="H57" s="337"/>
      <c r="I57" s="242"/>
      <c r="J57" s="242"/>
      <c r="K57" s="778"/>
      <c r="L57" s="336"/>
      <c r="M57" s="337"/>
      <c r="N57" s="242"/>
      <c r="O57" s="242"/>
      <c r="P57" s="966" t="str">
        <f>NDPL!$Q$1</f>
        <v>AUGUST-2024</v>
      </c>
      <c r="Q57" s="967"/>
    </row>
    <row r="58" spans="1:17" ht="18" customHeight="1" thickTop="1">
      <c r="A58" s="205"/>
      <c r="B58" s="206" t="s">
        <v>158</v>
      </c>
      <c r="C58" s="715"/>
      <c r="D58" s="74"/>
      <c r="E58" s="74"/>
      <c r="F58" s="309"/>
      <c r="G58" s="711"/>
      <c r="H58" s="395"/>
      <c r="I58" s="716"/>
      <c r="J58" s="716"/>
      <c r="K58" s="779"/>
      <c r="L58" s="711"/>
      <c r="M58" s="395"/>
      <c r="N58" s="716"/>
      <c r="O58" s="716"/>
      <c r="P58" s="789"/>
      <c r="Q58" s="396"/>
    </row>
    <row r="59" spans="1:17" ht="18" customHeight="1">
      <c r="A59" s="195">
        <v>40</v>
      </c>
      <c r="B59" s="228" t="s">
        <v>14</v>
      </c>
      <c r="C59" s="229">
        <v>4864920</v>
      </c>
      <c r="D59" s="92" t="s">
        <v>12</v>
      </c>
      <c r="E59" s="75" t="s">
        <v>300</v>
      </c>
      <c r="F59" s="238">
        <v>-1000</v>
      </c>
      <c r="G59" s="251">
        <v>10811</v>
      </c>
      <c r="H59" s="252">
        <v>10794</v>
      </c>
      <c r="I59" s="238">
        <f>G59-H59</f>
        <v>17</v>
      </c>
      <c r="J59" s="238">
        <f>$F59*I59</f>
        <v>-17000</v>
      </c>
      <c r="K59" s="764">
        <f>J59/1000000</f>
        <v>-1.7000000000000001E-2</v>
      </c>
      <c r="L59" s="251">
        <v>999500</v>
      </c>
      <c r="M59" s="252">
        <v>999607</v>
      </c>
      <c r="N59" s="238">
        <f>L59-M59</f>
        <v>-107</v>
      </c>
      <c r="O59" s="238">
        <f>$F59*N59</f>
        <v>107000</v>
      </c>
      <c r="P59" s="786">
        <f>O59/1000000</f>
        <v>0.107</v>
      </c>
      <c r="Q59" s="346"/>
    </row>
    <row r="60" spans="1:17" ht="18" customHeight="1">
      <c r="A60" s="195">
        <v>41</v>
      </c>
      <c r="B60" s="228" t="s">
        <v>15</v>
      </c>
      <c r="C60" s="229">
        <v>4864836</v>
      </c>
      <c r="D60" s="92" t="s">
        <v>12</v>
      </c>
      <c r="E60" s="75" t="s">
        <v>300</v>
      </c>
      <c r="F60" s="238">
        <v>-2500</v>
      </c>
      <c r="G60" s="202">
        <v>13</v>
      </c>
      <c r="H60" s="203">
        <v>1</v>
      </c>
      <c r="I60" s="238">
        <f>G60-H60</f>
        <v>12</v>
      </c>
      <c r="J60" s="238">
        <f>$F60*I60</f>
        <v>-30000</v>
      </c>
      <c r="K60" s="764">
        <f>J60/1000000</f>
        <v>-0.03</v>
      </c>
      <c r="L60" s="202">
        <v>1144</v>
      </c>
      <c r="M60" s="203">
        <v>1049</v>
      </c>
      <c r="N60" s="238">
        <f>L60-M60</f>
        <v>95</v>
      </c>
      <c r="O60" s="238">
        <f>$F60*N60</f>
        <v>-237500</v>
      </c>
      <c r="P60" s="786">
        <f>O60/1000000</f>
        <v>-0.23749999999999999</v>
      </c>
      <c r="Q60" s="338"/>
    </row>
    <row r="61" spans="1:17" ht="18" customHeight="1">
      <c r="A61" s="195">
        <v>42</v>
      </c>
      <c r="B61" s="228" t="s">
        <v>16</v>
      </c>
      <c r="C61" s="229">
        <v>4864900</v>
      </c>
      <c r="D61" s="92" t="s">
        <v>12</v>
      </c>
      <c r="E61" s="75" t="s">
        <v>300</v>
      </c>
      <c r="F61" s="238">
        <v>-2500</v>
      </c>
      <c r="G61" s="251">
        <v>340</v>
      </c>
      <c r="H61" s="252">
        <v>328</v>
      </c>
      <c r="I61" s="238">
        <f>G61-H61</f>
        <v>12</v>
      </c>
      <c r="J61" s="238">
        <f>$F61*I61</f>
        <v>-30000</v>
      </c>
      <c r="K61" s="764">
        <f>J61/1000000</f>
        <v>-0.03</v>
      </c>
      <c r="L61" s="251">
        <v>478</v>
      </c>
      <c r="M61" s="252">
        <v>463</v>
      </c>
      <c r="N61" s="238">
        <f>L61-M61</f>
        <v>15</v>
      </c>
      <c r="O61" s="238">
        <f>$F61*N61</f>
        <v>-37500</v>
      </c>
      <c r="P61" s="786">
        <f>O61/1000000</f>
        <v>-3.7499999999999999E-2</v>
      </c>
      <c r="Q61" s="350"/>
    </row>
    <row r="62" spans="1:17" ht="18" customHeight="1">
      <c r="A62" s="502"/>
      <c r="B62" s="230" t="s">
        <v>159</v>
      </c>
      <c r="C62" s="229"/>
      <c r="D62" s="92"/>
      <c r="E62" s="92"/>
      <c r="F62" s="238"/>
      <c r="G62" s="251"/>
      <c r="H62" s="252"/>
      <c r="I62" s="238"/>
      <c r="J62" s="238"/>
      <c r="K62" s="764"/>
      <c r="L62" s="251"/>
      <c r="M62" s="252"/>
      <c r="N62" s="238"/>
      <c r="O62" s="238"/>
      <c r="P62" s="786"/>
      <c r="Q62" s="338"/>
    </row>
    <row r="63" spans="1:17" ht="18" customHeight="1">
      <c r="A63" s="195">
        <v>43</v>
      </c>
      <c r="B63" s="228" t="s">
        <v>14</v>
      </c>
      <c r="C63" s="229">
        <v>4864916</v>
      </c>
      <c r="D63" s="92" t="s">
        <v>12</v>
      </c>
      <c r="E63" s="75" t="s">
        <v>300</v>
      </c>
      <c r="F63" s="238">
        <v>-1000</v>
      </c>
      <c r="G63" s="251">
        <v>2608</v>
      </c>
      <c r="H63" s="252">
        <v>2417</v>
      </c>
      <c r="I63" s="238">
        <f>G63-H63</f>
        <v>191</v>
      </c>
      <c r="J63" s="238">
        <f>$F63*I63</f>
        <v>-191000</v>
      </c>
      <c r="K63" s="764">
        <f>J63/1000000</f>
        <v>-0.191</v>
      </c>
      <c r="L63" s="251">
        <v>999508</v>
      </c>
      <c r="M63" s="252">
        <v>999536</v>
      </c>
      <c r="N63" s="238">
        <f>L63-M63</f>
        <v>-28</v>
      </c>
      <c r="O63" s="238">
        <f>$F63*N63</f>
        <v>28000</v>
      </c>
      <c r="P63" s="786">
        <f>O63/1000000</f>
        <v>2.8000000000000001E-2</v>
      </c>
      <c r="Q63" s="544"/>
    </row>
    <row r="64" spans="1:17" ht="18" customHeight="1">
      <c r="A64" s="195">
        <v>44</v>
      </c>
      <c r="B64" s="228" t="s">
        <v>15</v>
      </c>
      <c r="C64" s="229">
        <v>4864806</v>
      </c>
      <c r="D64" s="92" t="s">
        <v>12</v>
      </c>
      <c r="E64" s="75" t="s">
        <v>300</v>
      </c>
      <c r="F64" s="238">
        <v>-500</v>
      </c>
      <c r="G64" s="251">
        <v>26963</v>
      </c>
      <c r="H64" s="252">
        <v>26971</v>
      </c>
      <c r="I64" s="238">
        <f>G64-H64</f>
        <v>-8</v>
      </c>
      <c r="J64" s="238">
        <f>$F64*I64</f>
        <v>4000</v>
      </c>
      <c r="K64" s="764">
        <f>J64/1000000</f>
        <v>4.0000000000000001E-3</v>
      </c>
      <c r="L64" s="251">
        <v>2468</v>
      </c>
      <c r="M64" s="252">
        <v>2472</v>
      </c>
      <c r="N64" s="238">
        <f>L64-M64</f>
        <v>-4</v>
      </c>
      <c r="O64" s="238">
        <f>$F64*N64</f>
        <v>2000</v>
      </c>
      <c r="P64" s="786">
        <f>O64/1000000</f>
        <v>2E-3</v>
      </c>
      <c r="Q64" s="338"/>
    </row>
    <row r="65" spans="1:17" ht="18" customHeight="1">
      <c r="A65" s="195">
        <v>45</v>
      </c>
      <c r="B65" s="228" t="s">
        <v>16</v>
      </c>
      <c r="C65" s="229">
        <v>4864840</v>
      </c>
      <c r="D65" s="92" t="s">
        <v>12</v>
      </c>
      <c r="E65" s="75" t="s">
        <v>300</v>
      </c>
      <c r="F65" s="238">
        <v>-2500</v>
      </c>
      <c r="G65" s="251">
        <v>3726</v>
      </c>
      <c r="H65" s="252">
        <v>3643</v>
      </c>
      <c r="I65" s="238">
        <f>G65-H65</f>
        <v>83</v>
      </c>
      <c r="J65" s="238">
        <f>$F65*I65</f>
        <v>-207500</v>
      </c>
      <c r="K65" s="764">
        <f>J65/1000000</f>
        <v>-0.20749999999999999</v>
      </c>
      <c r="L65" s="251">
        <v>936</v>
      </c>
      <c r="M65" s="252">
        <v>946</v>
      </c>
      <c r="N65" s="238">
        <f>L65-M65</f>
        <v>-10</v>
      </c>
      <c r="O65" s="238">
        <f>$F65*N65</f>
        <v>25000</v>
      </c>
      <c r="P65" s="786">
        <f>O65/1000000</f>
        <v>2.5000000000000001E-2</v>
      </c>
      <c r="Q65" s="346"/>
    </row>
    <row r="66" spans="1:17" ht="18" customHeight="1">
      <c r="A66" s="195">
        <v>46</v>
      </c>
      <c r="B66" s="228" t="s">
        <v>151</v>
      </c>
      <c r="C66" s="229">
        <v>4865042</v>
      </c>
      <c r="D66" s="92" t="s">
        <v>12</v>
      </c>
      <c r="E66" s="75" t="s">
        <v>300</v>
      </c>
      <c r="F66" s="238">
        <v>-2000</v>
      </c>
      <c r="G66" s="251">
        <v>7478</v>
      </c>
      <c r="H66" s="252">
        <v>7331</v>
      </c>
      <c r="I66" s="252">
        <f>G66-H66</f>
        <v>147</v>
      </c>
      <c r="J66" s="252">
        <f>$F66*I66</f>
        <v>-294000</v>
      </c>
      <c r="K66" s="762">
        <f>J66/1000000</f>
        <v>-0.29399999999999998</v>
      </c>
      <c r="L66" s="251">
        <v>1547</v>
      </c>
      <c r="M66" s="252">
        <v>1548</v>
      </c>
      <c r="N66" s="252">
        <f>L66-M66</f>
        <v>-1</v>
      </c>
      <c r="O66" s="252">
        <f>$F66*N66</f>
        <v>2000</v>
      </c>
      <c r="P66" s="757">
        <f>O66/1000000</f>
        <v>2E-3</v>
      </c>
      <c r="Q66" s="359"/>
    </row>
    <row r="67" spans="1:17" ht="18" customHeight="1">
      <c r="A67" s="502"/>
      <c r="B67" s="230" t="s">
        <v>110</v>
      </c>
      <c r="C67" s="229"/>
      <c r="D67" s="92"/>
      <c r="E67" s="75"/>
      <c r="F67" s="234"/>
      <c r="G67" s="251"/>
      <c r="H67" s="252"/>
      <c r="I67" s="238"/>
      <c r="J67" s="238"/>
      <c r="K67" s="764"/>
      <c r="L67" s="251"/>
      <c r="M67" s="252"/>
      <c r="N67" s="238"/>
      <c r="O67" s="238"/>
      <c r="P67" s="786"/>
      <c r="Q67" s="338"/>
    </row>
    <row r="68" spans="1:17" ht="18" customHeight="1">
      <c r="A68" s="195">
        <v>47</v>
      </c>
      <c r="B68" s="228" t="s">
        <v>320</v>
      </c>
      <c r="C68" s="229">
        <v>5128461</v>
      </c>
      <c r="D68" s="92" t="s">
        <v>12</v>
      </c>
      <c r="E68" s="75" t="s">
        <v>300</v>
      </c>
      <c r="F68" s="514">
        <v>-1000</v>
      </c>
      <c r="G68" s="251">
        <v>115448</v>
      </c>
      <c r="H68" s="252">
        <v>115178</v>
      </c>
      <c r="I68" s="238">
        <f>G68-H68</f>
        <v>270</v>
      </c>
      <c r="J68" s="238">
        <f>$F68*I68</f>
        <v>-270000</v>
      </c>
      <c r="K68" s="764">
        <f>J68/1000000</f>
        <v>-0.27</v>
      </c>
      <c r="L68" s="251">
        <v>996407</v>
      </c>
      <c r="M68" s="252">
        <v>996752</v>
      </c>
      <c r="N68" s="238">
        <f>L68-M68</f>
        <v>-345</v>
      </c>
      <c r="O68" s="238">
        <f>$F68*N68</f>
        <v>345000</v>
      </c>
      <c r="P68" s="786">
        <f>O68/1000000</f>
        <v>0.34499999999999997</v>
      </c>
      <c r="Q68" s="339"/>
    </row>
    <row r="69" spans="1:17" ht="18" customHeight="1">
      <c r="A69" s="195">
        <v>48</v>
      </c>
      <c r="B69" s="228" t="s">
        <v>161</v>
      </c>
      <c r="C69" s="229">
        <v>4865003</v>
      </c>
      <c r="D69" s="92" t="s">
        <v>12</v>
      </c>
      <c r="E69" s="75" t="s">
        <v>300</v>
      </c>
      <c r="F69" s="514">
        <v>-2000</v>
      </c>
      <c r="G69" s="251">
        <v>84109</v>
      </c>
      <c r="H69" s="252">
        <v>84109</v>
      </c>
      <c r="I69" s="238">
        <f>G69-H69</f>
        <v>0</v>
      </c>
      <c r="J69" s="238">
        <f>$F69*I69</f>
        <v>0</v>
      </c>
      <c r="K69" s="764">
        <f>J69/1000000</f>
        <v>0</v>
      </c>
      <c r="L69" s="251">
        <v>999255</v>
      </c>
      <c r="M69" s="252">
        <v>999255</v>
      </c>
      <c r="N69" s="238">
        <f>L69-M69</f>
        <v>0</v>
      </c>
      <c r="O69" s="238">
        <f>$F69*N69</f>
        <v>0</v>
      </c>
      <c r="P69" s="764">
        <f>O69/1000000</f>
        <v>0</v>
      </c>
      <c r="Q69" s="346"/>
    </row>
    <row r="70" spans="1:17" ht="18" customHeight="1">
      <c r="A70" s="502"/>
      <c r="B70" s="230" t="s">
        <v>322</v>
      </c>
      <c r="C70" s="229"/>
      <c r="D70" s="92"/>
      <c r="E70" s="75"/>
      <c r="F70" s="234"/>
      <c r="G70" s="251"/>
      <c r="H70" s="252"/>
      <c r="I70" s="238"/>
      <c r="J70" s="238"/>
      <c r="K70" s="764"/>
      <c r="L70" s="251"/>
      <c r="M70" s="252"/>
      <c r="N70" s="238"/>
      <c r="O70" s="238"/>
      <c r="P70" s="786"/>
      <c r="Q70" s="338"/>
    </row>
    <row r="71" spans="1:17" ht="18" customHeight="1">
      <c r="A71" s="195">
        <v>49</v>
      </c>
      <c r="B71" s="228" t="s">
        <v>320</v>
      </c>
      <c r="C71" s="229">
        <v>5128472</v>
      </c>
      <c r="D71" s="92" t="s">
        <v>12</v>
      </c>
      <c r="E71" s="75" t="s">
        <v>300</v>
      </c>
      <c r="F71" s="310">
        <v>-1500</v>
      </c>
      <c r="G71" s="251">
        <v>16043</v>
      </c>
      <c r="H71" s="252">
        <v>15916</v>
      </c>
      <c r="I71" s="238">
        <f>G71-H71</f>
        <v>127</v>
      </c>
      <c r="J71" s="238">
        <f>$F71*I71</f>
        <v>-190500</v>
      </c>
      <c r="K71" s="764">
        <f>J71/1000000</f>
        <v>-0.1905</v>
      </c>
      <c r="L71" s="251">
        <v>156</v>
      </c>
      <c r="M71" s="252">
        <v>148</v>
      </c>
      <c r="N71" s="238">
        <f>L71-M71</f>
        <v>8</v>
      </c>
      <c r="O71" s="238">
        <f>$F71*N71</f>
        <v>-12000</v>
      </c>
      <c r="P71" s="786">
        <f>O71/1000000</f>
        <v>-1.2E-2</v>
      </c>
      <c r="Q71" s="338"/>
    </row>
    <row r="72" spans="1:17" ht="18" customHeight="1">
      <c r="A72" s="195">
        <v>50</v>
      </c>
      <c r="B72" s="228" t="s">
        <v>161</v>
      </c>
      <c r="C72" s="229">
        <v>5128452</v>
      </c>
      <c r="D72" s="92" t="s">
        <v>12</v>
      </c>
      <c r="E72" s="75" t="s">
        <v>300</v>
      </c>
      <c r="F72" s="310">
        <v>-1000</v>
      </c>
      <c r="G72" s="251">
        <v>19549</v>
      </c>
      <c r="H72" s="252">
        <v>19351</v>
      </c>
      <c r="I72" s="238">
        <f>G72-H72</f>
        <v>198</v>
      </c>
      <c r="J72" s="238">
        <f>$F72*I72</f>
        <v>-198000</v>
      </c>
      <c r="K72" s="764">
        <f>J72/1000000</f>
        <v>-0.19800000000000001</v>
      </c>
      <c r="L72" s="251">
        <v>101</v>
      </c>
      <c r="M72" s="252">
        <v>121</v>
      </c>
      <c r="N72" s="238">
        <f>L72-M72</f>
        <v>-20</v>
      </c>
      <c r="O72" s="238">
        <f>$F72*N72</f>
        <v>20000</v>
      </c>
      <c r="P72" s="786">
        <f>O72/1000000</f>
        <v>0.02</v>
      </c>
      <c r="Q72" s="338"/>
    </row>
    <row r="73" spans="1:17" ht="18" customHeight="1">
      <c r="A73" s="195"/>
      <c r="B73" s="329" t="s">
        <v>326</v>
      </c>
      <c r="C73" s="229"/>
      <c r="D73" s="92"/>
      <c r="E73" s="75"/>
      <c r="F73" s="310"/>
      <c r="G73" s="251"/>
      <c r="H73" s="252"/>
      <c r="I73" s="238"/>
      <c r="J73" s="238"/>
      <c r="K73" s="764"/>
      <c r="L73" s="251"/>
      <c r="M73" s="252"/>
      <c r="N73" s="238"/>
      <c r="O73" s="238"/>
      <c r="P73" s="786"/>
      <c r="Q73" s="338"/>
    </row>
    <row r="74" spans="1:17" ht="18" customHeight="1">
      <c r="A74" s="195">
        <v>51</v>
      </c>
      <c r="B74" s="228" t="s">
        <v>320</v>
      </c>
      <c r="C74" s="229">
        <v>4864865</v>
      </c>
      <c r="D74" s="92" t="s">
        <v>12</v>
      </c>
      <c r="E74" s="75" t="s">
        <v>300</v>
      </c>
      <c r="F74" s="310">
        <v>-2500</v>
      </c>
      <c r="G74" s="251">
        <v>999941</v>
      </c>
      <c r="H74" s="252">
        <v>999979</v>
      </c>
      <c r="I74" s="238">
        <f>G74-H74</f>
        <v>-38</v>
      </c>
      <c r="J74" s="238">
        <f>$F74*I74</f>
        <v>95000</v>
      </c>
      <c r="K74" s="764">
        <f>J74/1000000</f>
        <v>9.5000000000000001E-2</v>
      </c>
      <c r="L74" s="251">
        <v>999830</v>
      </c>
      <c r="M74" s="252">
        <v>999868</v>
      </c>
      <c r="N74" s="238">
        <f>L74-M74</f>
        <v>-38</v>
      </c>
      <c r="O74" s="238">
        <f>$F74*N74</f>
        <v>95000</v>
      </c>
      <c r="P74" s="786">
        <f>O74/1000000</f>
        <v>9.5000000000000001E-2</v>
      </c>
      <c r="Q74" s="338"/>
    </row>
    <row r="75" spans="1:17" ht="18" customHeight="1">
      <c r="A75" s="195">
        <v>52</v>
      </c>
      <c r="B75" s="228" t="s">
        <v>161</v>
      </c>
      <c r="C75" s="229">
        <v>4902504</v>
      </c>
      <c r="D75" s="92" t="s">
        <v>12</v>
      </c>
      <c r="E75" s="75" t="s">
        <v>300</v>
      </c>
      <c r="F75" s="310">
        <v>-1000</v>
      </c>
      <c r="G75" s="251">
        <v>991101</v>
      </c>
      <c r="H75" s="252">
        <v>991268</v>
      </c>
      <c r="I75" s="238">
        <f>G75-H75</f>
        <v>-167</v>
      </c>
      <c r="J75" s="238">
        <f>$F75*I75</f>
        <v>167000</v>
      </c>
      <c r="K75" s="764">
        <f>J75/1000000</f>
        <v>0.16700000000000001</v>
      </c>
      <c r="L75" s="251">
        <v>994550</v>
      </c>
      <c r="M75" s="252">
        <v>994611</v>
      </c>
      <c r="N75" s="238">
        <f>L75-M75</f>
        <v>-61</v>
      </c>
      <c r="O75" s="238">
        <f>$F75*N75</f>
        <v>61000</v>
      </c>
      <c r="P75" s="786">
        <f>O75/1000000</f>
        <v>6.0999999999999999E-2</v>
      </c>
      <c r="Q75" s="338"/>
    </row>
    <row r="76" spans="1:17" ht="18" customHeight="1">
      <c r="A76" s="195">
        <v>53</v>
      </c>
      <c r="B76" s="228" t="s">
        <v>382</v>
      </c>
      <c r="C76" s="229">
        <v>4864935</v>
      </c>
      <c r="D76" s="92" t="s">
        <v>12</v>
      </c>
      <c r="E76" s="75" t="s">
        <v>300</v>
      </c>
      <c r="F76" s="310">
        <v>-1000</v>
      </c>
      <c r="G76" s="251">
        <v>999639</v>
      </c>
      <c r="H76" s="252">
        <v>999887</v>
      </c>
      <c r="I76" s="238">
        <f>G76-H76</f>
        <v>-248</v>
      </c>
      <c r="J76" s="238">
        <f>$F76*I76</f>
        <v>248000</v>
      </c>
      <c r="K76" s="764">
        <f>J76/1000000</f>
        <v>0.248</v>
      </c>
      <c r="L76" s="251">
        <v>999354</v>
      </c>
      <c r="M76" s="252">
        <v>999444</v>
      </c>
      <c r="N76" s="238">
        <f>L76-M76</f>
        <v>-90</v>
      </c>
      <c r="O76" s="238">
        <f>$F76*N76</f>
        <v>90000</v>
      </c>
      <c r="P76" s="786">
        <f>O76/1000000</f>
        <v>0.09</v>
      </c>
      <c r="Q76" s="338"/>
    </row>
    <row r="77" spans="1:17" ht="18" customHeight="1">
      <c r="A77" s="502"/>
      <c r="B77" s="329" t="s">
        <v>335</v>
      </c>
      <c r="C77" s="229"/>
      <c r="D77" s="92"/>
      <c r="E77" s="75"/>
      <c r="F77" s="310"/>
      <c r="G77" s="251"/>
      <c r="H77" s="252"/>
      <c r="I77" s="238"/>
      <c r="J77" s="238"/>
      <c r="K77" s="764"/>
      <c r="L77" s="251"/>
      <c r="M77" s="252"/>
      <c r="N77" s="238"/>
      <c r="O77" s="238"/>
      <c r="P77" s="786"/>
      <c r="Q77" s="338"/>
    </row>
    <row r="78" spans="1:17" ht="18" customHeight="1">
      <c r="A78" s="195">
        <v>54</v>
      </c>
      <c r="B78" s="228" t="s">
        <v>336</v>
      </c>
      <c r="C78" s="229">
        <v>4902509</v>
      </c>
      <c r="D78" s="92" t="s">
        <v>12</v>
      </c>
      <c r="E78" s="75" t="s">
        <v>300</v>
      </c>
      <c r="F78" s="310">
        <v>4000</v>
      </c>
      <c r="G78" s="251">
        <v>992441</v>
      </c>
      <c r="H78" s="252">
        <v>992441</v>
      </c>
      <c r="I78" s="238">
        <f>G78-H78</f>
        <v>0</v>
      </c>
      <c r="J78" s="238">
        <f>$F78*I78</f>
        <v>0</v>
      </c>
      <c r="K78" s="764">
        <f>J78/1000000</f>
        <v>0</v>
      </c>
      <c r="L78" s="251">
        <v>999552</v>
      </c>
      <c r="M78" s="252">
        <v>999552</v>
      </c>
      <c r="N78" s="238">
        <f>L78-M78</f>
        <v>0</v>
      </c>
      <c r="O78" s="238">
        <f>$F78*N78</f>
        <v>0</v>
      </c>
      <c r="P78" s="786">
        <f>O78/1000000</f>
        <v>0</v>
      </c>
      <c r="Q78" s="338"/>
    </row>
    <row r="79" spans="1:17" ht="18" customHeight="1">
      <c r="A79" s="195">
        <v>55</v>
      </c>
      <c r="B79" s="269" t="s">
        <v>337</v>
      </c>
      <c r="C79" s="229">
        <v>4865026</v>
      </c>
      <c r="D79" s="92" t="s">
        <v>12</v>
      </c>
      <c r="E79" s="75" t="s">
        <v>300</v>
      </c>
      <c r="F79" s="310">
        <v>800</v>
      </c>
      <c r="G79" s="251">
        <v>956859</v>
      </c>
      <c r="H79" s="252">
        <v>956859</v>
      </c>
      <c r="I79" s="238">
        <f t="shared" ref="I79:I85" si="6">G79-H79</f>
        <v>0</v>
      </c>
      <c r="J79" s="238">
        <f t="shared" ref="J79:J85" si="7">$F79*I79</f>
        <v>0</v>
      </c>
      <c r="K79" s="764">
        <f t="shared" ref="K79:K85" si="8">J79/1000000</f>
        <v>0</v>
      </c>
      <c r="L79" s="251">
        <v>867</v>
      </c>
      <c r="M79" s="252">
        <v>889</v>
      </c>
      <c r="N79" s="238">
        <f t="shared" ref="N79:N85" si="9">L79-M79</f>
        <v>-22</v>
      </c>
      <c r="O79" s="238">
        <f t="shared" ref="O79:O85" si="10">$F79*N79</f>
        <v>-17600</v>
      </c>
      <c r="P79" s="786">
        <f t="shared" ref="P79:P85" si="11">O79/1000000</f>
        <v>-1.7600000000000001E-2</v>
      </c>
      <c r="Q79" s="338"/>
    </row>
    <row r="80" spans="1:17" ht="18" customHeight="1">
      <c r="A80" s="195">
        <v>56</v>
      </c>
      <c r="B80" s="228" t="s">
        <v>314</v>
      </c>
      <c r="C80" s="229">
        <v>5100233</v>
      </c>
      <c r="D80" s="92" t="s">
        <v>12</v>
      </c>
      <c r="E80" s="75" t="s">
        <v>300</v>
      </c>
      <c r="F80" s="310">
        <v>800</v>
      </c>
      <c r="G80" s="251">
        <v>903209</v>
      </c>
      <c r="H80" s="252">
        <v>903209</v>
      </c>
      <c r="I80" s="238">
        <f t="shared" si="6"/>
        <v>0</v>
      </c>
      <c r="J80" s="238">
        <f t="shared" si="7"/>
        <v>0</v>
      </c>
      <c r="K80" s="764">
        <f t="shared" si="8"/>
        <v>0</v>
      </c>
      <c r="L80" s="251">
        <v>998332</v>
      </c>
      <c r="M80" s="252">
        <v>998437</v>
      </c>
      <c r="N80" s="238">
        <f t="shared" si="9"/>
        <v>-105</v>
      </c>
      <c r="O80" s="238">
        <f t="shared" si="10"/>
        <v>-84000</v>
      </c>
      <c r="P80" s="786">
        <f t="shared" si="11"/>
        <v>-8.4000000000000005E-2</v>
      </c>
      <c r="Q80" s="338"/>
    </row>
    <row r="81" spans="1:17" ht="15" customHeight="1">
      <c r="A81" s="195">
        <v>57</v>
      </c>
      <c r="B81" s="228" t="s">
        <v>340</v>
      </c>
      <c r="C81" s="229">
        <v>4864971</v>
      </c>
      <c r="D81" s="92" t="s">
        <v>12</v>
      </c>
      <c r="E81" s="75" t="s">
        <v>300</v>
      </c>
      <c r="F81" s="310">
        <v>-800</v>
      </c>
      <c r="G81" s="251">
        <v>0</v>
      </c>
      <c r="H81" s="252">
        <v>0</v>
      </c>
      <c r="I81" s="238">
        <f t="shared" si="6"/>
        <v>0</v>
      </c>
      <c r="J81" s="238">
        <f t="shared" si="7"/>
        <v>0</v>
      </c>
      <c r="K81" s="764">
        <f t="shared" si="8"/>
        <v>0</v>
      </c>
      <c r="L81" s="251">
        <v>999495</v>
      </c>
      <c r="M81" s="252">
        <v>999495</v>
      </c>
      <c r="N81" s="238">
        <f t="shared" si="9"/>
        <v>0</v>
      </c>
      <c r="O81" s="238">
        <f t="shared" si="10"/>
        <v>0</v>
      </c>
      <c r="P81" s="786">
        <f t="shared" si="11"/>
        <v>0</v>
      </c>
      <c r="Q81" s="338"/>
    </row>
    <row r="82" spans="1:17" ht="15" customHeight="1">
      <c r="A82" s="195">
        <v>58</v>
      </c>
      <c r="B82" s="228" t="s">
        <v>383</v>
      </c>
      <c r="C82" s="229">
        <v>4864985</v>
      </c>
      <c r="D82" s="92" t="s">
        <v>12</v>
      </c>
      <c r="E82" s="75" t="s">
        <v>300</v>
      </c>
      <c r="F82" s="310">
        <v>800</v>
      </c>
      <c r="G82" s="251">
        <v>999448</v>
      </c>
      <c r="H82" s="252">
        <v>999448</v>
      </c>
      <c r="I82" s="238">
        <f>G82-H82</f>
        <v>0</v>
      </c>
      <c r="J82" s="238">
        <f>$F82*I82</f>
        <v>0</v>
      </c>
      <c r="K82" s="764">
        <f>J82/1000000</f>
        <v>0</v>
      </c>
      <c r="L82" s="251">
        <v>613</v>
      </c>
      <c r="M82" s="252">
        <v>521</v>
      </c>
      <c r="N82" s="238">
        <f>L82-M82</f>
        <v>92</v>
      </c>
      <c r="O82" s="238">
        <f>$F82*N82</f>
        <v>73600</v>
      </c>
      <c r="P82" s="786">
        <f>O82/1000000</f>
        <v>7.3599999999999999E-2</v>
      </c>
      <c r="Q82" s="338"/>
    </row>
    <row r="83" spans="1:17" ht="15" customHeight="1">
      <c r="A83" s="195">
        <v>59</v>
      </c>
      <c r="B83" s="228" t="s">
        <v>503</v>
      </c>
      <c r="C83" s="229">
        <v>4902511</v>
      </c>
      <c r="D83" s="92" t="s">
        <v>12</v>
      </c>
      <c r="E83" s="75" t="s">
        <v>300</v>
      </c>
      <c r="F83" s="310">
        <v>4000</v>
      </c>
      <c r="G83" s="251">
        <v>999912</v>
      </c>
      <c r="H83" s="252">
        <v>999912</v>
      </c>
      <c r="I83" s="238">
        <f>G83-H83</f>
        <v>0</v>
      </c>
      <c r="J83" s="238">
        <f>$F83*I83</f>
        <v>0</v>
      </c>
      <c r="K83" s="764">
        <f>J83/1000000</f>
        <v>0</v>
      </c>
      <c r="L83" s="251">
        <v>380</v>
      </c>
      <c r="M83" s="252">
        <v>333</v>
      </c>
      <c r="N83" s="238">
        <f>L83-M83</f>
        <v>47</v>
      </c>
      <c r="O83" s="238">
        <f>$F83*N83</f>
        <v>188000</v>
      </c>
      <c r="P83" s="786">
        <f>O83/1000000</f>
        <v>0.188</v>
      </c>
      <c r="Q83" s="544"/>
    </row>
    <row r="84" spans="1:17" ht="15" customHeight="1">
      <c r="A84" s="195">
        <v>60</v>
      </c>
      <c r="B84" s="228" t="s">
        <v>441</v>
      </c>
      <c r="C84" s="229">
        <v>5128428</v>
      </c>
      <c r="D84" s="92" t="s">
        <v>12</v>
      </c>
      <c r="E84" s="75" t="s">
        <v>300</v>
      </c>
      <c r="F84" s="310">
        <v>800</v>
      </c>
      <c r="G84" s="251">
        <v>977944</v>
      </c>
      <c r="H84" s="252">
        <v>977944</v>
      </c>
      <c r="I84" s="238">
        <f t="shared" si="6"/>
        <v>0</v>
      </c>
      <c r="J84" s="238">
        <f t="shared" si="7"/>
        <v>0</v>
      </c>
      <c r="K84" s="764">
        <f t="shared" si="8"/>
        <v>0</v>
      </c>
      <c r="L84" s="251">
        <v>993607</v>
      </c>
      <c r="M84" s="252">
        <v>994509</v>
      </c>
      <c r="N84" s="238">
        <f t="shared" si="9"/>
        <v>-902</v>
      </c>
      <c r="O84" s="238">
        <f t="shared" si="10"/>
        <v>-721600</v>
      </c>
      <c r="P84" s="786">
        <f t="shared" si="11"/>
        <v>-0.72160000000000002</v>
      </c>
      <c r="Q84" s="338"/>
    </row>
    <row r="85" spans="1:17" ht="15" customHeight="1">
      <c r="A85" s="195">
        <v>61</v>
      </c>
      <c r="B85" s="228" t="s">
        <v>442</v>
      </c>
      <c r="C85" s="229">
        <v>4864926</v>
      </c>
      <c r="D85" s="92" t="s">
        <v>12</v>
      </c>
      <c r="E85" s="75" t="s">
        <v>300</v>
      </c>
      <c r="F85" s="310">
        <v>800</v>
      </c>
      <c r="G85" s="251">
        <v>970509</v>
      </c>
      <c r="H85" s="252">
        <v>970509</v>
      </c>
      <c r="I85" s="238">
        <f t="shared" si="6"/>
        <v>0</v>
      </c>
      <c r="J85" s="238">
        <f t="shared" si="7"/>
        <v>0</v>
      </c>
      <c r="K85" s="764">
        <f t="shared" si="8"/>
        <v>0</v>
      </c>
      <c r="L85" s="251">
        <v>997594</v>
      </c>
      <c r="M85" s="252">
        <v>997846</v>
      </c>
      <c r="N85" s="238">
        <f t="shared" si="9"/>
        <v>-252</v>
      </c>
      <c r="O85" s="238">
        <f t="shared" si="10"/>
        <v>-201600</v>
      </c>
      <c r="P85" s="786">
        <f t="shared" si="11"/>
        <v>-0.2016</v>
      </c>
      <c r="Q85" s="338"/>
    </row>
    <row r="86" spans="1:17" ht="15" customHeight="1">
      <c r="A86" s="502"/>
      <c r="B86" s="208" t="s">
        <v>97</v>
      </c>
      <c r="C86" s="229"/>
      <c r="D86" s="66"/>
      <c r="E86" s="66"/>
      <c r="F86" s="234"/>
      <c r="G86" s="251"/>
      <c r="H86" s="252"/>
      <c r="I86" s="238"/>
      <c r="J86" s="238"/>
      <c r="K86" s="764"/>
      <c r="L86" s="251"/>
      <c r="M86" s="252"/>
      <c r="N86" s="238"/>
      <c r="O86" s="238"/>
      <c r="P86" s="786"/>
      <c r="Q86" s="338"/>
    </row>
    <row r="87" spans="1:17" ht="15" customHeight="1">
      <c r="A87" s="195">
        <v>63</v>
      </c>
      <c r="B87" s="228" t="s">
        <v>108</v>
      </c>
      <c r="C87" s="229" t="s">
        <v>500</v>
      </c>
      <c r="D87" s="257" t="s">
        <v>438</v>
      </c>
      <c r="E87" s="243" t="s">
        <v>300</v>
      </c>
      <c r="F87" s="238">
        <v>0.8</v>
      </c>
      <c r="G87" s="251">
        <v>1575000</v>
      </c>
      <c r="H87" s="252">
        <v>1594500</v>
      </c>
      <c r="I87" s="203">
        <f>G87-H87</f>
        <v>-19500</v>
      </c>
      <c r="J87" s="203">
        <f>$F87*I87</f>
        <v>-15600</v>
      </c>
      <c r="K87" s="792">
        <f>J87/1000000</f>
        <v>-1.5599999999999999E-2</v>
      </c>
      <c r="L87" s="251">
        <v>-153000</v>
      </c>
      <c r="M87" s="252">
        <v>-146500</v>
      </c>
      <c r="N87" s="252">
        <f>L87-M87</f>
        <v>-6500</v>
      </c>
      <c r="O87" s="252">
        <f>$F87*N87</f>
        <v>-5200</v>
      </c>
      <c r="P87" s="757">
        <f>O87/1000000</f>
        <v>-5.1999999999999998E-3</v>
      </c>
      <c r="Q87" s="346" t="s">
        <v>538</v>
      </c>
    </row>
    <row r="88" spans="1:17" ht="15" customHeight="1">
      <c r="A88" s="195"/>
      <c r="B88" s="230" t="s">
        <v>160</v>
      </c>
      <c r="C88" s="229"/>
      <c r="D88" s="92"/>
      <c r="E88" s="92"/>
      <c r="F88" s="238"/>
      <c r="G88" s="251"/>
      <c r="H88" s="252"/>
      <c r="I88" s="238"/>
      <c r="J88" s="238"/>
      <c r="K88" s="764"/>
      <c r="L88" s="251"/>
      <c r="M88" s="252"/>
      <c r="N88" s="238"/>
      <c r="O88" s="238"/>
      <c r="P88" s="786"/>
      <c r="Q88" s="338"/>
    </row>
    <row r="89" spans="1:17" s="899" customFormat="1" ht="15" customHeight="1">
      <c r="A89" s="892">
        <v>64</v>
      </c>
      <c r="B89" s="893" t="s">
        <v>34</v>
      </c>
      <c r="C89" s="894">
        <v>5100232</v>
      </c>
      <c r="D89" s="895" t="s">
        <v>12</v>
      </c>
      <c r="E89" s="896" t="s">
        <v>300</v>
      </c>
      <c r="F89" s="897">
        <v>-2000</v>
      </c>
      <c r="G89" s="251">
        <v>8497</v>
      </c>
      <c r="H89" s="252">
        <v>8470</v>
      </c>
      <c r="I89" s="238">
        <f>G89-H89</f>
        <v>27</v>
      </c>
      <c r="J89" s="238">
        <f>$F89*I89</f>
        <v>-54000</v>
      </c>
      <c r="K89" s="764">
        <f>J89/1000000</f>
        <v>-5.3999999999999999E-2</v>
      </c>
      <c r="L89" s="251">
        <v>3300</v>
      </c>
      <c r="M89" s="252">
        <v>2942</v>
      </c>
      <c r="N89" s="238">
        <f>L89-M89</f>
        <v>358</v>
      </c>
      <c r="O89" s="238">
        <f>$F89*N89</f>
        <v>-716000</v>
      </c>
      <c r="P89" s="786">
        <f>O89/1000000</f>
        <v>-0.71599999999999997</v>
      </c>
      <c r="Q89" s="898"/>
    </row>
    <row r="90" spans="1:17" ht="15" customHeight="1">
      <c r="A90" s="195">
        <v>64</v>
      </c>
      <c r="B90" s="228" t="s">
        <v>161</v>
      </c>
      <c r="C90" s="229">
        <v>4864932</v>
      </c>
      <c r="D90" s="92" t="s">
        <v>12</v>
      </c>
      <c r="E90" s="75" t="s">
        <v>300</v>
      </c>
      <c r="F90" s="238">
        <v>-1000</v>
      </c>
      <c r="G90" s="251">
        <v>20410</v>
      </c>
      <c r="H90" s="252">
        <v>20410</v>
      </c>
      <c r="I90" s="238">
        <f>G90-H90</f>
        <v>0</v>
      </c>
      <c r="J90" s="238">
        <f>$F90*I90</f>
        <v>0</v>
      </c>
      <c r="K90" s="764">
        <f>J90/1000000</f>
        <v>0</v>
      </c>
      <c r="L90" s="251">
        <v>39134</v>
      </c>
      <c r="M90" s="252">
        <v>36752</v>
      </c>
      <c r="N90" s="238">
        <f>L90-M90</f>
        <v>2382</v>
      </c>
      <c r="O90" s="238">
        <f>$F90*N90</f>
        <v>-2382000</v>
      </c>
      <c r="P90" s="786">
        <f>O90/1000000</f>
        <v>-2.3820000000000001</v>
      </c>
      <c r="Q90" s="338"/>
    </row>
    <row r="91" spans="1:17" ht="15" customHeight="1">
      <c r="A91" s="195">
        <v>65</v>
      </c>
      <c r="B91" s="228" t="s">
        <v>382</v>
      </c>
      <c r="C91" s="229">
        <v>4864999</v>
      </c>
      <c r="D91" s="92" t="s">
        <v>12</v>
      </c>
      <c r="E91" s="75" t="s">
        <v>300</v>
      </c>
      <c r="F91" s="238">
        <v>-1000</v>
      </c>
      <c r="G91" s="251">
        <v>151397</v>
      </c>
      <c r="H91" s="252">
        <v>151394</v>
      </c>
      <c r="I91" s="238">
        <f>G91-H91</f>
        <v>3</v>
      </c>
      <c r="J91" s="238">
        <f>$F91*I91</f>
        <v>-3000</v>
      </c>
      <c r="K91" s="764">
        <f>J91/1000000</f>
        <v>-3.0000000000000001E-3</v>
      </c>
      <c r="L91" s="251">
        <v>6097</v>
      </c>
      <c r="M91" s="252">
        <v>5885</v>
      </c>
      <c r="N91" s="238">
        <f>L91-M91</f>
        <v>212</v>
      </c>
      <c r="O91" s="238">
        <f>$F91*N91</f>
        <v>-212000</v>
      </c>
      <c r="P91" s="786">
        <f>O91/1000000</f>
        <v>-0.21199999999999999</v>
      </c>
      <c r="Q91" s="338"/>
    </row>
    <row r="92" spans="1:17" ht="15" customHeight="1">
      <c r="A92" s="195"/>
      <c r="B92" s="208" t="s">
        <v>25</v>
      </c>
      <c r="C92" s="209"/>
      <c r="D92" s="66"/>
      <c r="E92" s="66"/>
      <c r="F92" s="238"/>
      <c r="G92" s="251"/>
      <c r="H92" s="252"/>
      <c r="I92" s="238"/>
      <c r="J92" s="238"/>
      <c r="K92" s="764"/>
      <c r="L92" s="251"/>
      <c r="M92" s="252"/>
      <c r="N92" s="238"/>
      <c r="O92" s="238"/>
      <c r="P92" s="786"/>
      <c r="Q92" s="338"/>
    </row>
    <row r="93" spans="1:17" ht="15" customHeight="1">
      <c r="A93" s="195">
        <v>66</v>
      </c>
      <c r="B93" s="210" t="s">
        <v>74</v>
      </c>
      <c r="C93" s="248">
        <v>4865146</v>
      </c>
      <c r="D93" s="243" t="s">
        <v>12</v>
      </c>
      <c r="E93" s="243" t="s">
        <v>300</v>
      </c>
      <c r="F93" s="248">
        <v>33.332999999999998</v>
      </c>
      <c r="G93" s="251">
        <v>87</v>
      </c>
      <c r="H93" s="252">
        <v>0</v>
      </c>
      <c r="I93" s="252">
        <f>G93-H93</f>
        <v>87</v>
      </c>
      <c r="J93" s="252">
        <f>$F93*I93</f>
        <v>2899.971</v>
      </c>
      <c r="K93" s="762">
        <f>J93/1000000</f>
        <v>2.8999709999999999E-3</v>
      </c>
      <c r="L93" s="251">
        <v>337</v>
      </c>
      <c r="M93" s="252">
        <v>0</v>
      </c>
      <c r="N93" s="252">
        <f>L93-M93</f>
        <v>337</v>
      </c>
      <c r="O93" s="252">
        <f>$F93*N93</f>
        <v>11233.221</v>
      </c>
      <c r="P93" s="757">
        <f>O93/1000000</f>
        <v>1.1233221E-2</v>
      </c>
      <c r="Q93" s="338" t="s">
        <v>526</v>
      </c>
    </row>
    <row r="94" spans="1:17" ht="15" customHeight="1">
      <c r="A94" s="195"/>
      <c r="B94" s="230" t="s">
        <v>44</v>
      </c>
      <c r="C94" s="229"/>
      <c r="D94" s="92"/>
      <c r="E94" s="92"/>
      <c r="F94" s="238"/>
      <c r="G94" s="251"/>
      <c r="H94" s="252"/>
      <c r="I94" s="238"/>
      <c r="J94" s="238"/>
      <c r="K94" s="764"/>
      <c r="L94" s="251"/>
      <c r="M94" s="252"/>
      <c r="N94" s="238"/>
      <c r="O94" s="238"/>
      <c r="P94" s="786"/>
      <c r="Q94" s="338"/>
    </row>
    <row r="95" spans="1:17" ht="15" customHeight="1">
      <c r="A95" s="195">
        <v>67</v>
      </c>
      <c r="B95" s="228" t="s">
        <v>301</v>
      </c>
      <c r="C95" s="229">
        <v>4865149</v>
      </c>
      <c r="D95" s="92" t="s">
        <v>12</v>
      </c>
      <c r="E95" s="75" t="s">
        <v>300</v>
      </c>
      <c r="F95" s="238">
        <v>187.5</v>
      </c>
      <c r="G95" s="251">
        <v>995529</v>
      </c>
      <c r="H95" s="252">
        <v>995558</v>
      </c>
      <c r="I95" s="238">
        <f>G95-H95</f>
        <v>-29</v>
      </c>
      <c r="J95" s="238">
        <f>$F95*I95</f>
        <v>-5437.5</v>
      </c>
      <c r="K95" s="764">
        <f>J95/1000000</f>
        <v>-5.4374999999999996E-3</v>
      </c>
      <c r="L95" s="251">
        <v>996353</v>
      </c>
      <c r="M95" s="252">
        <v>996603</v>
      </c>
      <c r="N95" s="238">
        <f>L95-M95</f>
        <v>-250</v>
      </c>
      <c r="O95" s="238">
        <f>$F95*N95</f>
        <v>-46875</v>
      </c>
      <c r="P95" s="786">
        <f>O95/1000000</f>
        <v>-4.6875E-2</v>
      </c>
      <c r="Q95" s="339"/>
    </row>
    <row r="96" spans="1:17" ht="15" customHeight="1">
      <c r="A96" s="195">
        <v>68</v>
      </c>
      <c r="B96" s="228" t="s">
        <v>390</v>
      </c>
      <c r="C96" s="229">
        <v>4864870</v>
      </c>
      <c r="D96" s="92" t="s">
        <v>12</v>
      </c>
      <c r="E96" s="75" t="s">
        <v>300</v>
      </c>
      <c r="F96" s="238">
        <v>1000</v>
      </c>
      <c r="G96" s="251">
        <v>997798</v>
      </c>
      <c r="H96" s="252">
        <v>997796</v>
      </c>
      <c r="I96" s="238">
        <f>G96-H96</f>
        <v>2</v>
      </c>
      <c r="J96" s="238">
        <f>$F96*I96</f>
        <v>2000</v>
      </c>
      <c r="K96" s="764">
        <f>J96/1000000</f>
        <v>2E-3</v>
      </c>
      <c r="L96" s="251">
        <v>824</v>
      </c>
      <c r="M96" s="252">
        <v>657</v>
      </c>
      <c r="N96" s="238">
        <f>L96-M96</f>
        <v>167</v>
      </c>
      <c r="O96" s="238">
        <f>$F96*N96</f>
        <v>167000</v>
      </c>
      <c r="P96" s="786">
        <f>O96/1000000</f>
        <v>0.16700000000000001</v>
      </c>
      <c r="Q96" s="359"/>
    </row>
    <row r="97" spans="1:17" ht="15" customHeight="1">
      <c r="A97" s="195">
        <v>69</v>
      </c>
      <c r="B97" s="228" t="s">
        <v>391</v>
      </c>
      <c r="C97" s="229">
        <v>5128400</v>
      </c>
      <c r="D97" s="92" t="s">
        <v>12</v>
      </c>
      <c r="E97" s="75" t="s">
        <v>300</v>
      </c>
      <c r="F97" s="238">
        <v>1000</v>
      </c>
      <c r="G97" s="251">
        <v>997154</v>
      </c>
      <c r="H97" s="252">
        <v>997152</v>
      </c>
      <c r="I97" s="238">
        <f>G97-H97</f>
        <v>2</v>
      </c>
      <c r="J97" s="238">
        <f>$F97*I97</f>
        <v>2000</v>
      </c>
      <c r="K97" s="764">
        <f>J97/1000000</f>
        <v>2E-3</v>
      </c>
      <c r="L97" s="251">
        <v>763</v>
      </c>
      <c r="M97" s="252">
        <v>636</v>
      </c>
      <c r="N97" s="238">
        <f>L97-M97</f>
        <v>127</v>
      </c>
      <c r="O97" s="238">
        <f>$F97*N97</f>
        <v>127000</v>
      </c>
      <c r="P97" s="786">
        <f>O97/1000000</f>
        <v>0.127</v>
      </c>
      <c r="Q97" s="359"/>
    </row>
    <row r="98" spans="1:17" ht="15" customHeight="1">
      <c r="A98" s="195"/>
      <c r="B98" s="208" t="s">
        <v>33</v>
      </c>
      <c r="C98" s="248"/>
      <c r="D98" s="258"/>
      <c r="E98" s="243"/>
      <c r="F98" s="248"/>
      <c r="G98" s="251"/>
      <c r="H98" s="252"/>
      <c r="I98" s="252"/>
      <c r="J98" s="252"/>
      <c r="K98" s="762"/>
      <c r="L98" s="251"/>
      <c r="M98" s="252"/>
      <c r="N98" s="252"/>
      <c r="O98" s="252"/>
      <c r="P98" s="757"/>
      <c r="Q98" s="338"/>
    </row>
    <row r="99" spans="1:17" ht="15" customHeight="1">
      <c r="A99" s="195">
        <v>70</v>
      </c>
      <c r="B99" s="900" t="s">
        <v>314</v>
      </c>
      <c r="C99" s="248" t="s">
        <v>495</v>
      </c>
      <c r="D99" s="257" t="s">
        <v>438</v>
      </c>
      <c r="E99" s="243" t="s">
        <v>300</v>
      </c>
      <c r="F99" s="712">
        <v>0.4</v>
      </c>
      <c r="G99" s="251">
        <v>-6088000</v>
      </c>
      <c r="H99" s="252">
        <v>-4208000</v>
      </c>
      <c r="I99" s="252">
        <f>G99-H99</f>
        <v>-1880000</v>
      </c>
      <c r="J99" s="252">
        <f>$F99*I99</f>
        <v>-752000</v>
      </c>
      <c r="K99" s="762">
        <f>J99/1000000</f>
        <v>-0.752</v>
      </c>
      <c r="L99" s="251">
        <v>-3496000</v>
      </c>
      <c r="M99" s="252">
        <v>-3496000</v>
      </c>
      <c r="N99" s="252">
        <f>L99-M99</f>
        <v>0</v>
      </c>
      <c r="O99" s="252">
        <f>$F99*N99</f>
        <v>0</v>
      </c>
      <c r="P99" s="757">
        <f>O99/1000000</f>
        <v>0</v>
      </c>
      <c r="Q99" s="346"/>
    </row>
    <row r="100" spans="1:17" ht="15" customHeight="1">
      <c r="A100" s="195"/>
      <c r="B100" s="503" t="s">
        <v>387</v>
      </c>
      <c r="C100" s="248"/>
      <c r="D100" s="257"/>
      <c r="E100" s="243"/>
      <c r="F100" s="248"/>
      <c r="G100" s="251"/>
      <c r="H100" s="252"/>
      <c r="I100" s="252"/>
      <c r="J100" s="252"/>
      <c r="K100" s="762"/>
      <c r="L100" s="251"/>
      <c r="M100" s="252"/>
      <c r="N100" s="252"/>
      <c r="O100" s="252"/>
      <c r="P100" s="757"/>
      <c r="Q100" s="346"/>
    </row>
    <row r="101" spans="1:17" ht="15" customHeight="1">
      <c r="A101" s="195">
        <v>71</v>
      </c>
      <c r="B101" s="901" t="s">
        <v>388</v>
      </c>
      <c r="C101" s="248">
        <v>4864839</v>
      </c>
      <c r="D101" s="257" t="s">
        <v>12</v>
      </c>
      <c r="E101" s="243" t="s">
        <v>300</v>
      </c>
      <c r="F101" s="248">
        <v>1000</v>
      </c>
      <c r="G101" s="251">
        <v>734</v>
      </c>
      <c r="H101" s="252">
        <v>730</v>
      </c>
      <c r="I101" s="252">
        <f>G101-H101</f>
        <v>4</v>
      </c>
      <c r="J101" s="252">
        <f>$F101*I101</f>
        <v>4000</v>
      </c>
      <c r="K101" s="762">
        <f>J101/1000000</f>
        <v>4.0000000000000001E-3</v>
      </c>
      <c r="L101" s="251">
        <v>998887</v>
      </c>
      <c r="M101" s="252">
        <v>998920</v>
      </c>
      <c r="N101" s="252">
        <f>L101-M101</f>
        <v>-33</v>
      </c>
      <c r="O101" s="252">
        <f>$F101*N101</f>
        <v>-33000</v>
      </c>
      <c r="P101" s="757">
        <f>O101/1000000</f>
        <v>-3.3000000000000002E-2</v>
      </c>
      <c r="Q101" s="346"/>
    </row>
    <row r="102" spans="1:17" ht="15" customHeight="1">
      <c r="A102" s="195">
        <v>72</v>
      </c>
      <c r="B102" s="901" t="s">
        <v>392</v>
      </c>
      <c r="C102" s="902">
        <v>4864872</v>
      </c>
      <c r="D102" s="257" t="s">
        <v>12</v>
      </c>
      <c r="E102" s="243" t="s">
        <v>300</v>
      </c>
      <c r="F102" s="248">
        <v>1000</v>
      </c>
      <c r="G102" s="251">
        <v>993881</v>
      </c>
      <c r="H102" s="252">
        <v>993878</v>
      </c>
      <c r="I102" s="252">
        <f>G102-H102</f>
        <v>3</v>
      </c>
      <c r="J102" s="252">
        <f>$F102*I102</f>
        <v>3000</v>
      </c>
      <c r="K102" s="762">
        <f>J102/1000000</f>
        <v>3.0000000000000001E-3</v>
      </c>
      <c r="L102" s="251">
        <v>999207</v>
      </c>
      <c r="M102" s="252">
        <v>999238</v>
      </c>
      <c r="N102" s="252">
        <f>L102-M102</f>
        <v>-31</v>
      </c>
      <c r="O102" s="252">
        <f>$F102*N102</f>
        <v>-31000</v>
      </c>
      <c r="P102" s="757">
        <f>O102/1000000</f>
        <v>-3.1E-2</v>
      </c>
      <c r="Q102" s="346"/>
    </row>
    <row r="103" spans="1:17" ht="15" customHeight="1">
      <c r="A103" s="502"/>
      <c r="B103" s="208" t="s">
        <v>171</v>
      </c>
      <c r="C103" s="691"/>
      <c r="D103" s="257"/>
      <c r="E103" s="243"/>
      <c r="F103" s="248"/>
      <c r="G103" s="251"/>
      <c r="H103" s="252"/>
      <c r="I103" s="252"/>
      <c r="J103" s="252"/>
      <c r="K103" s="762"/>
      <c r="L103" s="251"/>
      <c r="M103" s="252"/>
      <c r="N103" s="252"/>
      <c r="O103" s="252"/>
      <c r="P103" s="757"/>
      <c r="Q103" s="338"/>
    </row>
    <row r="104" spans="1:17" ht="15" customHeight="1">
      <c r="A104" s="195">
        <v>73</v>
      </c>
      <c r="B104" s="228" t="s">
        <v>316</v>
      </c>
      <c r="C104" s="248">
        <v>4865072</v>
      </c>
      <c r="D104" s="257" t="s">
        <v>12</v>
      </c>
      <c r="E104" s="243" t="s">
        <v>300</v>
      </c>
      <c r="F104" s="248">
        <v>100</v>
      </c>
      <c r="G104" s="251">
        <v>999554</v>
      </c>
      <c r="H104" s="252">
        <v>999635</v>
      </c>
      <c r="I104" s="252">
        <f>G104-H104</f>
        <v>-81</v>
      </c>
      <c r="J104" s="252">
        <f>$F104*I104</f>
        <v>-8100</v>
      </c>
      <c r="K104" s="762">
        <f>J104/1000000</f>
        <v>-8.0999999999999996E-3</v>
      </c>
      <c r="L104" s="251">
        <v>999566</v>
      </c>
      <c r="M104" s="252">
        <v>999566</v>
      </c>
      <c r="N104" s="252">
        <f>L104-M104</f>
        <v>0</v>
      </c>
      <c r="O104" s="252">
        <f>$F104*N104</f>
        <v>0</v>
      </c>
      <c r="P104" s="757">
        <f>O104/1000000</f>
        <v>0</v>
      </c>
      <c r="Q104" s="346"/>
    </row>
    <row r="105" spans="1:17" ht="15" customHeight="1">
      <c r="A105" s="195">
        <v>74</v>
      </c>
      <c r="B105" s="228" t="s">
        <v>317</v>
      </c>
      <c r="C105" s="248">
        <v>4865066</v>
      </c>
      <c r="D105" s="257" t="s">
        <v>12</v>
      </c>
      <c r="E105" s="243" t="s">
        <v>300</v>
      </c>
      <c r="F105" s="248">
        <v>200</v>
      </c>
      <c r="G105" s="251">
        <v>566</v>
      </c>
      <c r="H105" s="252">
        <v>388</v>
      </c>
      <c r="I105" s="252">
        <f>G105-H105</f>
        <v>178</v>
      </c>
      <c r="J105" s="252">
        <f>$F105*I105</f>
        <v>35600</v>
      </c>
      <c r="K105" s="762">
        <f>J105/1000000</f>
        <v>3.56E-2</v>
      </c>
      <c r="L105" s="251">
        <v>568</v>
      </c>
      <c r="M105" s="252">
        <v>568</v>
      </c>
      <c r="N105" s="252">
        <f>L105-M105</f>
        <v>0</v>
      </c>
      <c r="O105" s="252">
        <f>$F105*N105</f>
        <v>0</v>
      </c>
      <c r="P105" s="757">
        <f>O105/1000000</f>
        <v>0</v>
      </c>
      <c r="Q105" s="338"/>
    </row>
    <row r="106" spans="1:17" ht="15" customHeight="1">
      <c r="A106" s="502"/>
      <c r="B106" s="208" t="s">
        <v>368</v>
      </c>
      <c r="C106" s="248"/>
      <c r="D106" s="257"/>
      <c r="E106" s="243"/>
      <c r="F106" s="248"/>
      <c r="G106" s="251"/>
      <c r="H106" s="252"/>
      <c r="I106" s="252"/>
      <c r="J106" s="252"/>
      <c r="K106" s="762"/>
      <c r="L106" s="251"/>
      <c r="M106" s="252"/>
      <c r="N106" s="252"/>
      <c r="O106" s="252"/>
      <c r="P106" s="757"/>
      <c r="Q106" s="338"/>
    </row>
    <row r="107" spans="1:17" ht="15" customHeight="1">
      <c r="A107" s="195">
        <v>75</v>
      </c>
      <c r="B107" s="228" t="s">
        <v>369</v>
      </c>
      <c r="C107" s="248">
        <v>4864861</v>
      </c>
      <c r="D107" s="257" t="s">
        <v>12</v>
      </c>
      <c r="E107" s="243" t="s">
        <v>300</v>
      </c>
      <c r="F107" s="248">
        <v>500</v>
      </c>
      <c r="G107" s="251">
        <v>7847</v>
      </c>
      <c r="H107" s="252">
        <v>7847</v>
      </c>
      <c r="I107" s="252">
        <f t="shared" ref="I107:I115" si="12">G107-H107</f>
        <v>0</v>
      </c>
      <c r="J107" s="252">
        <f t="shared" ref="J107:J115" si="13">$F107*I107</f>
        <v>0</v>
      </c>
      <c r="K107" s="762">
        <f t="shared" ref="K107:K115" si="14">J107/1000000</f>
        <v>0</v>
      </c>
      <c r="L107" s="251">
        <v>2440</v>
      </c>
      <c r="M107" s="252">
        <v>2377</v>
      </c>
      <c r="N107" s="252">
        <f t="shared" ref="N107:N115" si="15">L107-M107</f>
        <v>63</v>
      </c>
      <c r="O107" s="252">
        <f t="shared" ref="O107:O115" si="16">$F107*N107</f>
        <v>31500</v>
      </c>
      <c r="P107" s="757">
        <f t="shared" ref="P107:P115" si="17">O107/1000000</f>
        <v>3.15E-2</v>
      </c>
      <c r="Q107" s="346" t="s">
        <v>529</v>
      </c>
    </row>
    <row r="108" spans="1:17" ht="15" customHeight="1">
      <c r="A108" s="195"/>
      <c r="B108" s="228"/>
      <c r="C108" s="248"/>
      <c r="D108" s="257"/>
      <c r="E108" s="243"/>
      <c r="F108" s="248"/>
      <c r="G108" s="251"/>
      <c r="H108" s="252"/>
      <c r="I108" s="252"/>
      <c r="J108" s="252"/>
      <c r="K108" s="762"/>
      <c r="L108" s="251"/>
      <c r="M108" s="252"/>
      <c r="N108" s="252"/>
      <c r="O108" s="252"/>
      <c r="P108" s="757">
        <v>1.9800000000000002E-2</v>
      </c>
      <c r="Q108" s="346" t="s">
        <v>534</v>
      </c>
    </row>
    <row r="109" spans="1:17" ht="15" customHeight="1">
      <c r="A109" s="195">
        <v>76</v>
      </c>
      <c r="B109" s="228" t="s">
        <v>370</v>
      </c>
      <c r="C109" s="248">
        <v>4864877</v>
      </c>
      <c r="D109" s="257" t="s">
        <v>12</v>
      </c>
      <c r="E109" s="243" t="s">
        <v>300</v>
      </c>
      <c r="F109" s="248">
        <v>1000</v>
      </c>
      <c r="G109" s="251">
        <v>993635</v>
      </c>
      <c r="H109" s="252">
        <v>993635</v>
      </c>
      <c r="I109" s="252">
        <f t="shared" si="12"/>
        <v>0</v>
      </c>
      <c r="J109" s="252">
        <f t="shared" si="13"/>
        <v>0</v>
      </c>
      <c r="K109" s="762">
        <f t="shared" si="14"/>
        <v>0</v>
      </c>
      <c r="L109" s="251">
        <v>3440</v>
      </c>
      <c r="M109" s="252">
        <v>3429</v>
      </c>
      <c r="N109" s="252">
        <f t="shared" si="15"/>
        <v>11</v>
      </c>
      <c r="O109" s="252">
        <f t="shared" si="16"/>
        <v>11000</v>
      </c>
      <c r="P109" s="757">
        <f t="shared" si="17"/>
        <v>1.0999999999999999E-2</v>
      </c>
      <c r="Q109" s="338"/>
    </row>
    <row r="110" spans="1:17" ht="15" customHeight="1">
      <c r="A110" s="195">
        <v>77</v>
      </c>
      <c r="B110" s="228" t="s">
        <v>371</v>
      </c>
      <c r="C110" s="248">
        <v>4864841</v>
      </c>
      <c r="D110" s="257" t="s">
        <v>12</v>
      </c>
      <c r="E110" s="243" t="s">
        <v>300</v>
      </c>
      <c r="F110" s="248">
        <v>1000</v>
      </c>
      <c r="G110" s="251">
        <v>980271</v>
      </c>
      <c r="H110" s="252">
        <v>980271</v>
      </c>
      <c r="I110" s="252">
        <f t="shared" si="12"/>
        <v>0</v>
      </c>
      <c r="J110" s="252">
        <f t="shared" si="13"/>
        <v>0</v>
      </c>
      <c r="K110" s="762">
        <f t="shared" si="14"/>
        <v>0</v>
      </c>
      <c r="L110" s="251">
        <v>999580</v>
      </c>
      <c r="M110" s="252">
        <v>999578</v>
      </c>
      <c r="N110" s="252">
        <f t="shared" si="15"/>
        <v>2</v>
      </c>
      <c r="O110" s="252">
        <f t="shared" si="16"/>
        <v>2000</v>
      </c>
      <c r="P110" s="757">
        <f t="shared" si="17"/>
        <v>2E-3</v>
      </c>
      <c r="Q110" s="338"/>
    </row>
    <row r="111" spans="1:17" ht="15" customHeight="1">
      <c r="A111" s="195">
        <v>78</v>
      </c>
      <c r="B111" s="228" t="s">
        <v>372</v>
      </c>
      <c r="C111" s="248">
        <v>4864882</v>
      </c>
      <c r="D111" s="257" t="s">
        <v>12</v>
      </c>
      <c r="E111" s="243" t="s">
        <v>300</v>
      </c>
      <c r="F111" s="248">
        <v>1000</v>
      </c>
      <c r="G111" s="251">
        <v>7449</v>
      </c>
      <c r="H111" s="252">
        <v>7448</v>
      </c>
      <c r="I111" s="252">
        <f t="shared" si="12"/>
        <v>1</v>
      </c>
      <c r="J111" s="252">
        <f t="shared" si="13"/>
        <v>1000</v>
      </c>
      <c r="K111" s="762">
        <f t="shared" si="14"/>
        <v>1E-3</v>
      </c>
      <c r="L111" s="251">
        <v>7258</v>
      </c>
      <c r="M111" s="252">
        <v>7201</v>
      </c>
      <c r="N111" s="252">
        <f t="shared" si="15"/>
        <v>57</v>
      </c>
      <c r="O111" s="252">
        <f t="shared" si="16"/>
        <v>57000</v>
      </c>
      <c r="P111" s="757">
        <f t="shared" si="17"/>
        <v>5.7000000000000002E-2</v>
      </c>
      <c r="Q111" s="338"/>
    </row>
    <row r="112" spans="1:17" ht="15" customHeight="1">
      <c r="A112" s="195">
        <v>79</v>
      </c>
      <c r="B112" s="228" t="s">
        <v>373</v>
      </c>
      <c r="C112" s="248">
        <v>4865064</v>
      </c>
      <c r="D112" s="257" t="s">
        <v>12</v>
      </c>
      <c r="E112" s="243" t="s">
        <v>300</v>
      </c>
      <c r="F112" s="248">
        <v>150</v>
      </c>
      <c r="G112" s="251">
        <v>992770</v>
      </c>
      <c r="H112" s="252">
        <v>992770</v>
      </c>
      <c r="I112" s="252">
        <f t="shared" si="12"/>
        <v>0</v>
      </c>
      <c r="J112" s="252">
        <f t="shared" si="13"/>
        <v>0</v>
      </c>
      <c r="K112" s="762">
        <f t="shared" si="14"/>
        <v>0</v>
      </c>
      <c r="L112" s="251">
        <v>998348</v>
      </c>
      <c r="M112" s="252">
        <v>998081</v>
      </c>
      <c r="N112" s="252">
        <f t="shared" si="15"/>
        <v>267</v>
      </c>
      <c r="O112" s="252">
        <f t="shared" si="16"/>
        <v>40050</v>
      </c>
      <c r="P112" s="757">
        <f t="shared" si="17"/>
        <v>4.0050000000000002E-2</v>
      </c>
      <c r="Q112" s="346"/>
    </row>
    <row r="113" spans="1:17" ht="15" customHeight="1">
      <c r="A113" s="195">
        <v>80</v>
      </c>
      <c r="B113" s="228" t="s">
        <v>374</v>
      </c>
      <c r="C113" s="248">
        <v>4864948</v>
      </c>
      <c r="D113" s="257" t="s">
        <v>12</v>
      </c>
      <c r="E113" s="243" t="s">
        <v>300</v>
      </c>
      <c r="F113" s="248">
        <v>1000</v>
      </c>
      <c r="G113" s="251">
        <v>999900</v>
      </c>
      <c r="H113" s="252">
        <v>999900</v>
      </c>
      <c r="I113" s="252">
        <f t="shared" si="12"/>
        <v>0</v>
      </c>
      <c r="J113" s="252">
        <f t="shared" si="13"/>
        <v>0</v>
      </c>
      <c r="K113" s="762">
        <f t="shared" si="14"/>
        <v>0</v>
      </c>
      <c r="L113" s="251">
        <v>999402</v>
      </c>
      <c r="M113" s="252">
        <v>999365</v>
      </c>
      <c r="N113" s="252">
        <f t="shared" si="15"/>
        <v>37</v>
      </c>
      <c r="O113" s="252">
        <f t="shared" si="16"/>
        <v>37000</v>
      </c>
      <c r="P113" s="757">
        <f t="shared" si="17"/>
        <v>3.6999999999999998E-2</v>
      </c>
      <c r="Q113" s="346"/>
    </row>
    <row r="114" spans="1:17" ht="15" customHeight="1">
      <c r="A114" s="195">
        <v>81</v>
      </c>
      <c r="B114" s="228" t="s">
        <v>394</v>
      </c>
      <c r="C114" s="248">
        <v>4864790</v>
      </c>
      <c r="D114" s="257" t="s">
        <v>12</v>
      </c>
      <c r="E114" s="243" t="s">
        <v>300</v>
      </c>
      <c r="F114" s="248">
        <v>266.67</v>
      </c>
      <c r="G114" s="251">
        <v>3277</v>
      </c>
      <c r="H114" s="252">
        <v>3277</v>
      </c>
      <c r="I114" s="252">
        <f t="shared" si="12"/>
        <v>0</v>
      </c>
      <c r="J114" s="252">
        <f t="shared" si="13"/>
        <v>0</v>
      </c>
      <c r="K114" s="762">
        <f t="shared" si="14"/>
        <v>0</v>
      </c>
      <c r="L114" s="251">
        <v>996887</v>
      </c>
      <c r="M114" s="252">
        <v>996998</v>
      </c>
      <c r="N114" s="252">
        <f t="shared" si="15"/>
        <v>-111</v>
      </c>
      <c r="O114" s="252">
        <f t="shared" si="16"/>
        <v>-29600.370000000003</v>
      </c>
      <c r="P114" s="757">
        <f t="shared" si="17"/>
        <v>-2.9600370000000004E-2</v>
      </c>
      <c r="Q114" s="346"/>
    </row>
    <row r="115" spans="1:17" s="84" customFormat="1" ht="15" customHeight="1">
      <c r="A115" s="240">
        <v>82</v>
      </c>
      <c r="B115" s="228" t="s">
        <v>395</v>
      </c>
      <c r="C115" s="512">
        <v>4865154</v>
      </c>
      <c r="D115" s="512" t="s">
        <v>12</v>
      </c>
      <c r="E115" s="243" t="s">
        <v>300</v>
      </c>
      <c r="F115" s="203">
        <v>1000</v>
      </c>
      <c r="G115" s="251">
        <v>999952</v>
      </c>
      <c r="H115" s="252">
        <v>999952</v>
      </c>
      <c r="I115" s="229">
        <f t="shared" si="12"/>
        <v>0</v>
      </c>
      <c r="J115" s="229">
        <f t="shared" si="13"/>
        <v>0</v>
      </c>
      <c r="K115" s="792">
        <f t="shared" si="14"/>
        <v>0</v>
      </c>
      <c r="L115" s="251">
        <v>999478</v>
      </c>
      <c r="M115" s="252">
        <v>999124</v>
      </c>
      <c r="N115" s="229">
        <f t="shared" si="15"/>
        <v>354</v>
      </c>
      <c r="O115" s="229">
        <f t="shared" si="16"/>
        <v>354000</v>
      </c>
      <c r="P115" s="758">
        <f t="shared" si="17"/>
        <v>0.35399999999999998</v>
      </c>
      <c r="Q115" s="346"/>
    </row>
    <row r="116" spans="1:17" ht="15" customHeight="1">
      <c r="A116" s="502"/>
      <c r="B116" s="256" t="s">
        <v>404</v>
      </c>
      <c r="C116" s="29"/>
      <c r="D116" s="92"/>
      <c r="E116" s="75"/>
      <c r="F116" s="30"/>
      <c r="G116" s="251"/>
      <c r="H116" s="252"/>
      <c r="I116" s="238"/>
      <c r="J116" s="238"/>
      <c r="K116" s="764"/>
      <c r="L116" s="251"/>
      <c r="M116" s="252"/>
      <c r="N116" s="238"/>
      <c r="O116" s="238"/>
      <c r="P116" s="786"/>
      <c r="Q116" s="339"/>
    </row>
    <row r="117" spans="1:17" ht="15" customHeight="1">
      <c r="A117" s="240">
        <v>83</v>
      </c>
      <c r="B117" s="883" t="s">
        <v>405</v>
      </c>
      <c r="C117" s="229">
        <v>4902510</v>
      </c>
      <c r="D117" s="257" t="s">
        <v>12</v>
      </c>
      <c r="E117" s="243" t="s">
        <v>300</v>
      </c>
      <c r="F117" s="750">
        <v>400</v>
      </c>
      <c r="G117" s="251">
        <v>998746</v>
      </c>
      <c r="H117" s="252">
        <v>998601</v>
      </c>
      <c r="I117" s="238">
        <f>G117-H117</f>
        <v>145</v>
      </c>
      <c r="J117" s="238">
        <f>$F117*I117</f>
        <v>58000</v>
      </c>
      <c r="K117" s="764">
        <f>J117/1000000</f>
        <v>5.8000000000000003E-2</v>
      </c>
      <c r="L117" s="251">
        <v>190</v>
      </c>
      <c r="M117" s="252">
        <v>80</v>
      </c>
      <c r="N117" s="238">
        <f>L117-M117</f>
        <v>110</v>
      </c>
      <c r="O117" s="238">
        <f>$F117*N117</f>
        <v>44000</v>
      </c>
      <c r="P117" s="786">
        <f>O117/1000000</f>
        <v>4.3999999999999997E-2</v>
      </c>
      <c r="Q117" s="339"/>
    </row>
    <row r="118" spans="1:17" s="485" customFormat="1" ht="18">
      <c r="A118" s="240">
        <v>84</v>
      </c>
      <c r="B118" s="883" t="s">
        <v>406</v>
      </c>
      <c r="C118" s="229">
        <v>4865140</v>
      </c>
      <c r="D118" s="257" t="s">
        <v>12</v>
      </c>
      <c r="E118" s="243" t="s">
        <v>300</v>
      </c>
      <c r="F118" s="750">
        <v>937.5</v>
      </c>
      <c r="G118" s="251">
        <v>999247</v>
      </c>
      <c r="H118" s="252">
        <v>999248</v>
      </c>
      <c r="I118" s="258">
        <f>G118-H118</f>
        <v>-1</v>
      </c>
      <c r="J118" s="258">
        <f>$F118*I118</f>
        <v>-937.5</v>
      </c>
      <c r="K118" s="768">
        <f>J118/1000000</f>
        <v>-9.3749999999999997E-4</v>
      </c>
      <c r="L118" s="251">
        <v>999549</v>
      </c>
      <c r="M118" s="252">
        <v>999550</v>
      </c>
      <c r="N118" s="258">
        <f>L118-M118</f>
        <v>-1</v>
      </c>
      <c r="O118" s="258">
        <f>$F118*N118</f>
        <v>-937.5</v>
      </c>
      <c r="P118" s="790">
        <f>O118/1000000</f>
        <v>-9.3749999999999997E-4</v>
      </c>
      <c r="Q118" s="352"/>
    </row>
    <row r="119" spans="1:17" ht="15" customHeight="1">
      <c r="A119" s="240">
        <v>85</v>
      </c>
      <c r="B119" s="883" t="s">
        <v>407</v>
      </c>
      <c r="C119" s="229">
        <v>4864808</v>
      </c>
      <c r="D119" s="257" t="s">
        <v>12</v>
      </c>
      <c r="E119" s="243" t="s">
        <v>300</v>
      </c>
      <c r="F119" s="750">
        <v>187.5</v>
      </c>
      <c r="G119" s="251">
        <v>977760</v>
      </c>
      <c r="H119" s="252">
        <v>977770</v>
      </c>
      <c r="I119" s="238">
        <f>G119-H119</f>
        <v>-10</v>
      </c>
      <c r="J119" s="238">
        <f>$F119*I119</f>
        <v>-1875</v>
      </c>
      <c r="K119" s="764">
        <f>J119/1000000</f>
        <v>-1.8749999999999999E-3</v>
      </c>
      <c r="L119" s="251">
        <v>1999</v>
      </c>
      <c r="M119" s="252">
        <v>1970</v>
      </c>
      <c r="N119" s="238">
        <f>L119-M119</f>
        <v>29</v>
      </c>
      <c r="O119" s="238">
        <f>$F119*N119</f>
        <v>5437.5</v>
      </c>
      <c r="P119" s="786">
        <f>O119/1000000</f>
        <v>5.4374999999999996E-3</v>
      </c>
      <c r="Q119" s="339"/>
    </row>
    <row r="120" spans="1:17" ht="15" customHeight="1">
      <c r="A120" s="240">
        <v>86</v>
      </c>
      <c r="B120" s="883" t="s">
        <v>463</v>
      </c>
      <c r="C120" s="229">
        <v>4865080</v>
      </c>
      <c r="D120" s="257" t="s">
        <v>12</v>
      </c>
      <c r="E120" s="243" t="s">
        <v>300</v>
      </c>
      <c r="F120" s="750">
        <v>2500</v>
      </c>
      <c r="G120" s="251">
        <v>999962</v>
      </c>
      <c r="H120" s="252">
        <v>999962</v>
      </c>
      <c r="I120" s="238">
        <f>G120-H120</f>
        <v>0</v>
      </c>
      <c r="J120" s="238">
        <f>$F120*I120</f>
        <v>0</v>
      </c>
      <c r="K120" s="764">
        <f>J120/1000000</f>
        <v>0</v>
      </c>
      <c r="L120" s="251">
        <v>122</v>
      </c>
      <c r="M120" s="252">
        <v>120</v>
      </c>
      <c r="N120" s="238">
        <f>L120-M120</f>
        <v>2</v>
      </c>
      <c r="O120" s="238">
        <f>$F120*N120</f>
        <v>5000</v>
      </c>
      <c r="P120" s="786">
        <f>O120/1000000</f>
        <v>5.0000000000000001E-3</v>
      </c>
      <c r="Q120" s="359"/>
    </row>
    <row r="121" spans="1:17" s="364" customFormat="1" ht="18.75" thickBot="1">
      <c r="A121" s="714">
        <v>87</v>
      </c>
      <c r="B121" s="884" t="s">
        <v>408</v>
      </c>
      <c r="C121" s="209">
        <v>4864796</v>
      </c>
      <c r="D121" s="552" t="s">
        <v>12</v>
      </c>
      <c r="E121" s="549" t="s">
        <v>300</v>
      </c>
      <c r="F121" s="209">
        <v>125</v>
      </c>
      <c r="G121" s="336">
        <v>999938</v>
      </c>
      <c r="H121" s="337">
        <v>999957</v>
      </c>
      <c r="I121" s="242">
        <f>G121-H121</f>
        <v>-19</v>
      </c>
      <c r="J121" s="242">
        <f>$F121*I121</f>
        <v>-2375</v>
      </c>
      <c r="K121" s="778">
        <f>J121/1000000</f>
        <v>-2.3749999999999999E-3</v>
      </c>
      <c r="L121" s="336">
        <v>1225</v>
      </c>
      <c r="M121" s="337">
        <v>1208</v>
      </c>
      <c r="N121" s="242">
        <f>L121-M121</f>
        <v>17</v>
      </c>
      <c r="O121" s="242">
        <f>$F121*N121</f>
        <v>2125</v>
      </c>
      <c r="P121" s="788">
        <f>O121/1000000</f>
        <v>2.1250000000000002E-3</v>
      </c>
      <c r="Q121" s="518"/>
    </row>
    <row r="122" spans="1:17" s="361" customFormat="1" ht="7.5" customHeight="1" thickTop="1">
      <c r="A122" s="33"/>
      <c r="B122" s="554"/>
      <c r="C122" s="362"/>
      <c r="D122" s="92"/>
      <c r="E122" s="75"/>
      <c r="F122" s="362"/>
      <c r="G122" s="252"/>
      <c r="H122" s="252"/>
      <c r="I122" s="238"/>
      <c r="J122" s="238"/>
      <c r="K122" s="764"/>
      <c r="L122" s="252"/>
      <c r="M122" s="252"/>
      <c r="N122" s="238"/>
      <c r="O122" s="238"/>
      <c r="P122" s="764"/>
      <c r="Q122" s="574"/>
    </row>
    <row r="123" spans="1:17" ht="21" customHeight="1">
      <c r="A123" s="147" t="s">
        <v>269</v>
      </c>
      <c r="C123" s="42"/>
      <c r="D123" s="73"/>
      <c r="E123" s="73"/>
      <c r="F123" s="440"/>
      <c r="K123" s="501">
        <f>SUM(K8:K122)</f>
        <v>-2.2134583989999999</v>
      </c>
      <c r="L123" s="15"/>
      <c r="M123" s="15"/>
      <c r="N123" s="15"/>
      <c r="O123" s="15"/>
      <c r="P123" s="501">
        <f>SUM(P8:P122)</f>
        <v>-1.8380337590000011</v>
      </c>
    </row>
    <row r="124" spans="1:17" ht="9.75" hidden="1" customHeight="1">
      <c r="C124" s="73"/>
      <c r="D124" s="73"/>
      <c r="E124" s="73"/>
      <c r="F124" s="440"/>
      <c r="L124" s="397"/>
      <c r="M124" s="397"/>
      <c r="N124" s="397"/>
      <c r="O124" s="397"/>
      <c r="P124" s="765"/>
    </row>
    <row r="125" spans="1:17" ht="24" thickBot="1">
      <c r="A125" s="296" t="s">
        <v>174</v>
      </c>
      <c r="C125" s="73"/>
      <c r="D125" s="73"/>
      <c r="E125" s="73"/>
      <c r="F125" s="440"/>
      <c r="G125" s="361"/>
      <c r="H125" s="361"/>
      <c r="I125" s="35" t="s">
        <v>347</v>
      </c>
      <c r="J125" s="361"/>
      <c r="K125" s="766"/>
      <c r="L125" s="362"/>
      <c r="M125" s="362"/>
      <c r="N125" s="35" t="s">
        <v>348</v>
      </c>
      <c r="O125" s="362"/>
      <c r="P125" s="791"/>
      <c r="Q125" s="439" t="str">
        <f>NDPL!$Q$1</f>
        <v>AUGUST-2024</v>
      </c>
    </row>
    <row r="126" spans="1:17" ht="39.75" thickTop="1" thickBot="1">
      <c r="A126" s="374" t="s">
        <v>8</v>
      </c>
      <c r="B126" s="375" t="s">
        <v>9</v>
      </c>
      <c r="C126" s="376" t="s">
        <v>1</v>
      </c>
      <c r="D126" s="376" t="s">
        <v>2</v>
      </c>
      <c r="E126" s="376" t="s">
        <v>3</v>
      </c>
      <c r="F126" s="441" t="s">
        <v>10</v>
      </c>
      <c r="G126" s="374" t="str">
        <f>NDPL!G5</f>
        <v>FINAL READING 31/08/2024</v>
      </c>
      <c r="H126" s="376" t="str">
        <f>NDPL!H5</f>
        <v>INTIAL READING 01/08/2024</v>
      </c>
      <c r="I126" s="376" t="s">
        <v>4</v>
      </c>
      <c r="J126" s="376" t="s">
        <v>5</v>
      </c>
      <c r="K126" s="776" t="s">
        <v>6</v>
      </c>
      <c r="L126" s="374" t="str">
        <f>NDPL!G5</f>
        <v>FINAL READING 31/08/2024</v>
      </c>
      <c r="M126" s="376" t="str">
        <f>NDPL!H5</f>
        <v>INTIAL READING 01/08/2024</v>
      </c>
      <c r="N126" s="376" t="s">
        <v>4</v>
      </c>
      <c r="O126" s="376" t="s">
        <v>5</v>
      </c>
      <c r="P126" s="776" t="s">
        <v>6</v>
      </c>
      <c r="Q126" s="392" t="s">
        <v>266</v>
      </c>
    </row>
    <row r="127" spans="1:17" ht="18" thickTop="1" thickBot="1">
      <c r="C127" s="73"/>
      <c r="D127" s="73"/>
      <c r="E127" s="73"/>
      <c r="F127" s="440"/>
      <c r="L127" s="397"/>
      <c r="M127" s="397"/>
      <c r="N127" s="397"/>
      <c r="O127" s="397"/>
      <c r="P127" s="765"/>
    </row>
    <row r="128" spans="1:17" ht="18" customHeight="1" thickTop="1">
      <c r="A128" s="261"/>
      <c r="B128" s="262" t="s">
        <v>162</v>
      </c>
      <c r="C128" s="241"/>
      <c r="D128" s="74"/>
      <c r="E128" s="74"/>
      <c r="F128" s="237"/>
      <c r="G128" s="38"/>
      <c r="H128" s="343"/>
      <c r="I128" s="343"/>
      <c r="J128" s="343"/>
      <c r="K128" s="780"/>
      <c r="L128" s="399"/>
      <c r="M128" s="400"/>
      <c r="N128" s="400"/>
      <c r="O128" s="400"/>
      <c r="P128" s="767"/>
      <c r="Q128" s="396"/>
    </row>
    <row r="129" spans="1:17" ht="18">
      <c r="A129" s="240">
        <v>1</v>
      </c>
      <c r="B129" s="263" t="s">
        <v>163</v>
      </c>
      <c r="C129" s="248">
        <v>4865151</v>
      </c>
      <c r="D129" s="92" t="s">
        <v>12</v>
      </c>
      <c r="E129" s="75" t="s">
        <v>300</v>
      </c>
      <c r="F129" s="238">
        <v>-500</v>
      </c>
      <c r="G129" s="251">
        <v>21767</v>
      </c>
      <c r="H129" s="252">
        <v>21798</v>
      </c>
      <c r="I129" s="209">
        <f>G129-H129</f>
        <v>-31</v>
      </c>
      <c r="J129" s="209">
        <f>$F129*I129</f>
        <v>15500</v>
      </c>
      <c r="K129" s="781">
        <f>J129/1000000</f>
        <v>1.55E-2</v>
      </c>
      <c r="L129" s="251">
        <v>6475</v>
      </c>
      <c r="M129" s="252">
        <v>6473</v>
      </c>
      <c r="N129" s="209">
        <f>L129-M129</f>
        <v>2</v>
      </c>
      <c r="O129" s="209">
        <f>$F129*N129</f>
        <v>-1000</v>
      </c>
      <c r="P129" s="781">
        <f>O129/1000000</f>
        <v>-1E-3</v>
      </c>
      <c r="Q129" s="350"/>
    </row>
    <row r="130" spans="1:17" ht="18" customHeight="1">
      <c r="A130" s="240"/>
      <c r="B130" s="264" t="s">
        <v>39</v>
      </c>
      <c r="C130" s="248"/>
      <c r="D130" s="92"/>
      <c r="E130" s="92"/>
      <c r="F130" s="238"/>
      <c r="G130" s="251"/>
      <c r="H130" s="252"/>
      <c r="I130" s="209"/>
      <c r="J130" s="209"/>
      <c r="K130" s="781"/>
      <c r="L130" s="251"/>
      <c r="M130" s="252"/>
      <c r="N130" s="209"/>
      <c r="O130" s="209"/>
      <c r="P130" s="781"/>
      <c r="Q130" s="347"/>
    </row>
    <row r="131" spans="1:17" ht="18" customHeight="1">
      <c r="A131" s="240"/>
      <c r="B131" s="264" t="s">
        <v>110</v>
      </c>
      <c r="C131" s="248"/>
      <c r="D131" s="92"/>
      <c r="E131" s="92"/>
      <c r="F131" s="238"/>
      <c r="G131" s="251"/>
      <c r="H131" s="252"/>
      <c r="I131" s="209"/>
      <c r="J131" s="209"/>
      <c r="K131" s="781"/>
      <c r="L131" s="251"/>
      <c r="M131" s="252"/>
      <c r="N131" s="209"/>
      <c r="O131" s="209"/>
      <c r="P131" s="781"/>
      <c r="Q131" s="347"/>
    </row>
    <row r="132" spans="1:17" ht="18" customHeight="1">
      <c r="A132" s="240">
        <v>2</v>
      </c>
      <c r="B132" s="263" t="s">
        <v>111</v>
      </c>
      <c r="C132" s="248">
        <v>4865137</v>
      </c>
      <c r="D132" s="92" t="s">
        <v>12</v>
      </c>
      <c r="E132" s="75" t="s">
        <v>300</v>
      </c>
      <c r="F132" s="238">
        <v>-1000</v>
      </c>
      <c r="G132" s="251">
        <v>0</v>
      </c>
      <c r="H132" s="252">
        <v>0</v>
      </c>
      <c r="I132" s="209">
        <f>G132-H132</f>
        <v>0</v>
      </c>
      <c r="J132" s="209">
        <f>$F132*I132</f>
        <v>0</v>
      </c>
      <c r="K132" s="781">
        <f>J132/1000000</f>
        <v>0</v>
      </c>
      <c r="L132" s="251">
        <v>0</v>
      </c>
      <c r="M132" s="252">
        <v>0</v>
      </c>
      <c r="N132" s="209">
        <f>L132-M132</f>
        <v>0</v>
      </c>
      <c r="O132" s="209">
        <f>$F132*N132</f>
        <v>0</v>
      </c>
      <c r="P132" s="781">
        <f>O132/1000000</f>
        <v>0</v>
      </c>
      <c r="Q132" s="347"/>
    </row>
    <row r="133" spans="1:17" ht="18" customHeight="1">
      <c r="A133" s="240">
        <v>3</v>
      </c>
      <c r="B133" s="239" t="s">
        <v>112</v>
      </c>
      <c r="C133" s="248">
        <v>4864828</v>
      </c>
      <c r="D133" s="66" t="s">
        <v>12</v>
      </c>
      <c r="E133" s="75" t="s">
        <v>300</v>
      </c>
      <c r="F133" s="238">
        <v>-133.33000000000001</v>
      </c>
      <c r="G133" s="251">
        <v>992379</v>
      </c>
      <c r="H133" s="252">
        <v>992379</v>
      </c>
      <c r="I133" s="209">
        <f>G133-H133</f>
        <v>0</v>
      </c>
      <c r="J133" s="209">
        <f>$F133*I133</f>
        <v>0</v>
      </c>
      <c r="K133" s="781">
        <f>J133/1000000</f>
        <v>0</v>
      </c>
      <c r="L133" s="251">
        <v>995238</v>
      </c>
      <c r="M133" s="252">
        <v>995677</v>
      </c>
      <c r="N133" s="209">
        <f>L133-M133</f>
        <v>-439</v>
      </c>
      <c r="O133" s="209">
        <f>$F133*N133</f>
        <v>58531.87</v>
      </c>
      <c r="P133" s="781">
        <f>O133/1000000</f>
        <v>5.853187E-2</v>
      </c>
      <c r="Q133" s="347"/>
    </row>
    <row r="134" spans="1:17" ht="18" customHeight="1">
      <c r="A134" s="240">
        <v>4</v>
      </c>
      <c r="B134" s="263" t="s">
        <v>164</v>
      </c>
      <c r="C134" s="248">
        <v>4865164</v>
      </c>
      <c r="D134" s="92" t="s">
        <v>12</v>
      </c>
      <c r="E134" s="75" t="s">
        <v>300</v>
      </c>
      <c r="F134" s="238">
        <v>-666.66700000000003</v>
      </c>
      <c r="G134" s="251">
        <v>999404</v>
      </c>
      <c r="H134" s="252">
        <v>999406</v>
      </c>
      <c r="I134" s="209">
        <f>G134-H134</f>
        <v>-2</v>
      </c>
      <c r="J134" s="209">
        <f>$F134*I134</f>
        <v>1333.3340000000001</v>
      </c>
      <c r="K134" s="781">
        <f>J134/1000000</f>
        <v>1.333334E-3</v>
      </c>
      <c r="L134" s="251">
        <v>998271</v>
      </c>
      <c r="M134" s="252">
        <v>998465</v>
      </c>
      <c r="N134" s="209">
        <f>L134-M134</f>
        <v>-194</v>
      </c>
      <c r="O134" s="209">
        <f>$F134*N134</f>
        <v>129333.398</v>
      </c>
      <c r="P134" s="781">
        <f>O134/1000000</f>
        <v>0.12933339799999999</v>
      </c>
      <c r="Q134" s="347"/>
    </row>
    <row r="135" spans="1:17" ht="18" customHeight="1">
      <c r="A135" s="240">
        <v>5</v>
      </c>
      <c r="B135" s="263" t="s">
        <v>165</v>
      </c>
      <c r="C135" s="248">
        <v>4864845</v>
      </c>
      <c r="D135" s="92" t="s">
        <v>12</v>
      </c>
      <c r="E135" s="75" t="s">
        <v>300</v>
      </c>
      <c r="F135" s="238">
        <v>-1000</v>
      </c>
      <c r="G135" s="251">
        <v>984</v>
      </c>
      <c r="H135" s="252">
        <v>984</v>
      </c>
      <c r="I135" s="209">
        <f>G135-H135</f>
        <v>0</v>
      </c>
      <c r="J135" s="209">
        <f>$F135*I135</f>
        <v>0</v>
      </c>
      <c r="K135" s="781">
        <f>J135/1000000</f>
        <v>0</v>
      </c>
      <c r="L135" s="251">
        <v>1328</v>
      </c>
      <c r="M135" s="252">
        <v>1333</v>
      </c>
      <c r="N135" s="209">
        <f>L135-M135</f>
        <v>-5</v>
      </c>
      <c r="O135" s="209">
        <f>$F135*N135</f>
        <v>5000</v>
      </c>
      <c r="P135" s="781">
        <f>O135/1000000</f>
        <v>5.0000000000000001E-3</v>
      </c>
      <c r="Q135" s="347"/>
    </row>
    <row r="136" spans="1:17" ht="18" customHeight="1">
      <c r="A136" s="240">
        <v>6</v>
      </c>
      <c r="B136" s="440" t="s">
        <v>508</v>
      </c>
      <c r="C136" s="903" t="s">
        <v>509</v>
      </c>
      <c r="D136" s="92" t="s">
        <v>432</v>
      </c>
      <c r="E136" s="75" t="s">
        <v>300</v>
      </c>
      <c r="F136" s="198">
        <v>-2</v>
      </c>
      <c r="G136" s="251">
        <v>0</v>
      </c>
      <c r="H136" s="252">
        <v>0</v>
      </c>
      <c r="I136" s="209">
        <f>G136-H136</f>
        <v>0</v>
      </c>
      <c r="J136" s="209">
        <f>$F136*I136</f>
        <v>0</v>
      </c>
      <c r="K136" s="781">
        <f>J136/1000000</f>
        <v>0</v>
      </c>
      <c r="L136" s="251">
        <v>229500</v>
      </c>
      <c r="M136" s="252">
        <v>262500</v>
      </c>
      <c r="N136" s="209">
        <f>L136-M136</f>
        <v>-33000</v>
      </c>
      <c r="O136" s="209">
        <f>$F136*N136</f>
        <v>66000</v>
      </c>
      <c r="P136" s="781">
        <f>O136/1000000</f>
        <v>6.6000000000000003E-2</v>
      </c>
      <c r="Q136" s="347"/>
    </row>
    <row r="137" spans="1:17" ht="18" customHeight="1">
      <c r="A137" s="240"/>
      <c r="B137" s="265" t="s">
        <v>166</v>
      </c>
      <c r="C137" s="248"/>
      <c r="D137" s="66"/>
      <c r="E137" s="66"/>
      <c r="F137" s="238"/>
      <c r="G137" s="251"/>
      <c r="H137" s="252"/>
      <c r="I137" s="209"/>
      <c r="J137" s="209"/>
      <c r="K137" s="781"/>
      <c r="L137" s="251"/>
      <c r="M137" s="252"/>
      <c r="N137" s="209"/>
      <c r="O137" s="209"/>
      <c r="P137" s="781"/>
      <c r="Q137" s="347"/>
    </row>
    <row r="138" spans="1:17" ht="18" customHeight="1">
      <c r="A138" s="240"/>
      <c r="B138" s="265" t="s">
        <v>102</v>
      </c>
      <c r="C138" s="248"/>
      <c r="D138" s="66"/>
      <c r="E138" s="66"/>
      <c r="F138" s="238"/>
      <c r="G138" s="251"/>
      <c r="H138" s="252"/>
      <c r="I138" s="209"/>
      <c r="J138" s="209"/>
      <c r="K138" s="781"/>
      <c r="L138" s="251"/>
      <c r="M138" s="252"/>
      <c r="N138" s="209"/>
      <c r="O138" s="209"/>
      <c r="P138" s="781"/>
      <c r="Q138" s="347"/>
    </row>
    <row r="139" spans="1:17" s="368" customFormat="1" ht="18">
      <c r="A139" s="353">
        <v>7</v>
      </c>
      <c r="B139" s="354" t="s">
        <v>350</v>
      </c>
      <c r="C139" s="355">
        <v>4864955</v>
      </c>
      <c r="D139" s="126" t="s">
        <v>12</v>
      </c>
      <c r="E139" s="127" t="s">
        <v>300</v>
      </c>
      <c r="F139" s="356">
        <v>-1000</v>
      </c>
      <c r="G139" s="251">
        <v>986828</v>
      </c>
      <c r="H139" s="252">
        <v>986876</v>
      </c>
      <c r="I139" s="333">
        <f>G139-H139</f>
        <v>-48</v>
      </c>
      <c r="J139" s="333">
        <f>$F139*I139</f>
        <v>48000</v>
      </c>
      <c r="K139" s="782">
        <f>J139/1000000</f>
        <v>4.8000000000000001E-2</v>
      </c>
      <c r="L139" s="251">
        <v>2118</v>
      </c>
      <c r="M139" s="252">
        <v>2127</v>
      </c>
      <c r="N139" s="333">
        <f>L139-M139</f>
        <v>-9</v>
      </c>
      <c r="O139" s="333">
        <f>$F139*N139</f>
        <v>9000</v>
      </c>
      <c r="P139" s="782">
        <f>O139/1000000</f>
        <v>8.9999999999999993E-3</v>
      </c>
      <c r="Q139" s="508"/>
    </row>
    <row r="140" spans="1:17" ht="18">
      <c r="A140" s="240">
        <v>8</v>
      </c>
      <c r="B140" s="263" t="s">
        <v>167</v>
      </c>
      <c r="C140" s="248">
        <v>4864820</v>
      </c>
      <c r="D140" s="92" t="s">
        <v>12</v>
      </c>
      <c r="E140" s="75" t="s">
        <v>300</v>
      </c>
      <c r="F140" s="238">
        <v>-160</v>
      </c>
      <c r="G140" s="251">
        <v>2436</v>
      </c>
      <c r="H140" s="252">
        <v>2431</v>
      </c>
      <c r="I140" s="209">
        <f>G140-H140</f>
        <v>5</v>
      </c>
      <c r="J140" s="209">
        <f>$F140*I140</f>
        <v>-800</v>
      </c>
      <c r="K140" s="781">
        <f>J140/1000000</f>
        <v>-8.0000000000000004E-4</v>
      </c>
      <c r="L140" s="251">
        <v>43902</v>
      </c>
      <c r="M140" s="252">
        <v>41553</v>
      </c>
      <c r="N140" s="209">
        <f>L140-M140</f>
        <v>2349</v>
      </c>
      <c r="O140" s="209">
        <f>$F140*N140</f>
        <v>-375840</v>
      </c>
      <c r="P140" s="781">
        <f>O140/1000000</f>
        <v>-0.37584000000000001</v>
      </c>
      <c r="Q140" s="509"/>
    </row>
    <row r="141" spans="1:17" ht="18" customHeight="1">
      <c r="A141" s="240">
        <v>9</v>
      </c>
      <c r="B141" s="263" t="s">
        <v>168</v>
      </c>
      <c r="C141" s="248">
        <v>4864824</v>
      </c>
      <c r="D141" s="92" t="s">
        <v>12</v>
      </c>
      <c r="E141" s="75" t="s">
        <v>300</v>
      </c>
      <c r="F141" s="238">
        <v>-160</v>
      </c>
      <c r="G141" s="251">
        <v>232</v>
      </c>
      <c r="H141" s="252">
        <v>232</v>
      </c>
      <c r="I141" s="209">
        <f>G141-H141</f>
        <v>0</v>
      </c>
      <c r="J141" s="209">
        <f>$F141*I141</f>
        <v>0</v>
      </c>
      <c r="K141" s="781">
        <f>J141/1000000</f>
        <v>0</v>
      </c>
      <c r="L141" s="251">
        <v>17418</v>
      </c>
      <c r="M141" s="252">
        <v>17341</v>
      </c>
      <c r="N141" s="209">
        <f>L141-M141</f>
        <v>77</v>
      </c>
      <c r="O141" s="209">
        <f>$F141*N141</f>
        <v>-12320</v>
      </c>
      <c r="P141" s="781">
        <f>O141/1000000</f>
        <v>-1.2319999999999999E-2</v>
      </c>
      <c r="Q141" s="347" t="s">
        <v>528</v>
      </c>
    </row>
    <row r="142" spans="1:17" ht="18" customHeight="1">
      <c r="A142" s="240">
        <v>10</v>
      </c>
      <c r="B142" s="263" t="s">
        <v>359</v>
      </c>
      <c r="C142" s="248">
        <v>4864961</v>
      </c>
      <c r="D142" s="92" t="s">
        <v>12</v>
      </c>
      <c r="E142" s="75" t="s">
        <v>300</v>
      </c>
      <c r="F142" s="238">
        <v>-1000</v>
      </c>
      <c r="G142" s="251">
        <v>964791</v>
      </c>
      <c r="H142" s="252">
        <v>964819</v>
      </c>
      <c r="I142" s="209">
        <f>G142-H142</f>
        <v>-28</v>
      </c>
      <c r="J142" s="209">
        <f>$F142*I142</f>
        <v>28000</v>
      </c>
      <c r="K142" s="781">
        <f>J142/1000000</f>
        <v>2.8000000000000001E-2</v>
      </c>
      <c r="L142" s="251">
        <v>999456</v>
      </c>
      <c r="M142" s="252">
        <v>999621</v>
      </c>
      <c r="N142" s="209">
        <f>L142-M142</f>
        <v>-165</v>
      </c>
      <c r="O142" s="209">
        <f>$F142*N142</f>
        <v>165000</v>
      </c>
      <c r="P142" s="781">
        <f>O142/1000000</f>
        <v>0.16500000000000001</v>
      </c>
      <c r="Q142" s="335"/>
    </row>
    <row r="143" spans="1:17" ht="18" customHeight="1">
      <c r="A143" s="240"/>
      <c r="B143" s="264" t="s">
        <v>102</v>
      </c>
      <c r="C143" s="248"/>
      <c r="D143" s="92"/>
      <c r="E143" s="92"/>
      <c r="F143" s="238"/>
      <c r="G143" s="251"/>
      <c r="H143" s="252"/>
      <c r="I143" s="209"/>
      <c r="J143" s="209"/>
      <c r="K143" s="781"/>
      <c r="L143" s="251"/>
      <c r="M143" s="252"/>
      <c r="N143" s="209"/>
      <c r="O143" s="209"/>
      <c r="P143" s="781"/>
      <c r="Q143" s="347"/>
    </row>
    <row r="144" spans="1:17" ht="18" customHeight="1">
      <c r="A144" s="240">
        <v>11</v>
      </c>
      <c r="B144" s="263" t="s">
        <v>169</v>
      </c>
      <c r="C144" s="248">
        <v>4902580</v>
      </c>
      <c r="D144" s="92" t="s">
        <v>12</v>
      </c>
      <c r="E144" s="75" t="s">
        <v>300</v>
      </c>
      <c r="F144" s="238">
        <v>-100</v>
      </c>
      <c r="G144" s="251">
        <v>1072</v>
      </c>
      <c r="H144" s="252">
        <v>1033</v>
      </c>
      <c r="I144" s="209">
        <f>G144-H144</f>
        <v>39</v>
      </c>
      <c r="J144" s="209">
        <f>$F144*I144</f>
        <v>-3900</v>
      </c>
      <c r="K144" s="781">
        <f>J144/1000000</f>
        <v>-3.8999999999999998E-3</v>
      </c>
      <c r="L144" s="251">
        <v>4944</v>
      </c>
      <c r="M144" s="252">
        <v>4670</v>
      </c>
      <c r="N144" s="209">
        <f>L144-M144</f>
        <v>274</v>
      </c>
      <c r="O144" s="209">
        <f>$F144*N144</f>
        <v>-27400</v>
      </c>
      <c r="P144" s="781">
        <f>O144/1000000</f>
        <v>-2.7400000000000001E-2</v>
      </c>
      <c r="Q144" s="347"/>
    </row>
    <row r="145" spans="1:17" ht="18" customHeight="1">
      <c r="A145" s="240">
        <v>12</v>
      </c>
      <c r="B145" s="263" t="s">
        <v>170</v>
      </c>
      <c r="C145" s="248">
        <v>4902544</v>
      </c>
      <c r="D145" s="92" t="s">
        <v>12</v>
      </c>
      <c r="E145" s="75" t="s">
        <v>300</v>
      </c>
      <c r="F145" s="238">
        <v>-100</v>
      </c>
      <c r="G145" s="251">
        <v>6463</v>
      </c>
      <c r="H145" s="252">
        <v>6250</v>
      </c>
      <c r="I145" s="209">
        <f>G145-H145</f>
        <v>213</v>
      </c>
      <c r="J145" s="209">
        <f>$F145*I145</f>
        <v>-21300</v>
      </c>
      <c r="K145" s="781">
        <f>J145/1000000</f>
        <v>-2.1299999999999999E-2</v>
      </c>
      <c r="L145" s="251">
        <v>8422</v>
      </c>
      <c r="M145" s="252">
        <v>8198</v>
      </c>
      <c r="N145" s="209">
        <f>L145-M145</f>
        <v>224</v>
      </c>
      <c r="O145" s="209">
        <f>$F145*N145</f>
        <v>-22400</v>
      </c>
      <c r="P145" s="781">
        <f>O145/1000000</f>
        <v>-2.24E-2</v>
      </c>
      <c r="Q145" s="347"/>
    </row>
    <row r="146" spans="1:17" ht="18">
      <c r="A146" s="353">
        <v>13</v>
      </c>
      <c r="B146" s="354" t="s">
        <v>494</v>
      </c>
      <c r="C146" s="355">
        <v>4864793</v>
      </c>
      <c r="D146" s="126" t="s">
        <v>12</v>
      </c>
      <c r="E146" s="127" t="s">
        <v>300</v>
      </c>
      <c r="F146" s="356">
        <v>-200</v>
      </c>
      <c r="G146" s="251">
        <v>999869</v>
      </c>
      <c r="H146" s="252">
        <v>999434</v>
      </c>
      <c r="I146" s="333">
        <f>G146-H146</f>
        <v>435</v>
      </c>
      <c r="J146" s="333">
        <f>$F146*I146</f>
        <v>-87000</v>
      </c>
      <c r="K146" s="782">
        <f>J146/1000000</f>
        <v>-8.6999999999999994E-2</v>
      </c>
      <c r="L146" s="251">
        <v>999979</v>
      </c>
      <c r="M146" s="252">
        <v>999979</v>
      </c>
      <c r="N146" s="333">
        <f>L146-M146</f>
        <v>0</v>
      </c>
      <c r="O146" s="333">
        <f>$F146*N146</f>
        <v>0</v>
      </c>
      <c r="P146" s="782">
        <f>O146/1000000</f>
        <v>0</v>
      </c>
      <c r="Q146" s="350"/>
    </row>
    <row r="147" spans="1:17" ht="18" customHeight="1">
      <c r="A147" s="240"/>
      <c r="B147" s="265" t="s">
        <v>166</v>
      </c>
      <c r="C147" s="248"/>
      <c r="D147" s="66"/>
      <c r="E147" s="66"/>
      <c r="F147" s="234"/>
      <c r="G147" s="251"/>
      <c r="H147" s="252"/>
      <c r="I147" s="209"/>
      <c r="J147" s="209"/>
      <c r="K147" s="781"/>
      <c r="L147" s="251"/>
      <c r="M147" s="252"/>
      <c r="N147" s="209"/>
      <c r="O147" s="209"/>
      <c r="P147" s="781"/>
      <c r="Q147" s="347"/>
    </row>
    <row r="148" spans="1:17" ht="18" customHeight="1">
      <c r="A148" s="240"/>
      <c r="B148" s="264" t="s">
        <v>171</v>
      </c>
      <c r="C148" s="248"/>
      <c r="D148" s="92"/>
      <c r="E148" s="92"/>
      <c r="F148" s="234"/>
      <c r="G148" s="251"/>
      <c r="H148" s="252"/>
      <c r="I148" s="209"/>
      <c r="J148" s="209"/>
      <c r="K148" s="781"/>
      <c r="L148" s="251"/>
      <c r="M148" s="252"/>
      <c r="N148" s="209"/>
      <c r="O148" s="209"/>
      <c r="P148" s="781"/>
      <c r="Q148" s="347"/>
    </row>
    <row r="149" spans="1:17" ht="18" customHeight="1">
      <c r="A149" s="240">
        <v>14</v>
      </c>
      <c r="B149" s="263" t="s">
        <v>349</v>
      </c>
      <c r="C149" s="248">
        <v>4902557</v>
      </c>
      <c r="D149" s="92" t="s">
        <v>12</v>
      </c>
      <c r="E149" s="75" t="s">
        <v>300</v>
      </c>
      <c r="F149" s="238">
        <v>1875</v>
      </c>
      <c r="G149" s="251">
        <v>0</v>
      </c>
      <c r="H149" s="252">
        <v>0</v>
      </c>
      <c r="I149" s="209">
        <f>G149-H149</f>
        <v>0</v>
      </c>
      <c r="J149" s="209">
        <f>$F149*I149</f>
        <v>0</v>
      </c>
      <c r="K149" s="781">
        <f>J149/1000000</f>
        <v>0</v>
      </c>
      <c r="L149" s="251">
        <v>0</v>
      </c>
      <c r="M149" s="252">
        <v>0</v>
      </c>
      <c r="N149" s="209">
        <f>L149-M149</f>
        <v>0</v>
      </c>
      <c r="O149" s="209">
        <f>$F149*N149</f>
        <v>0</v>
      </c>
      <c r="P149" s="781">
        <f>O149/1000000</f>
        <v>0</v>
      </c>
      <c r="Q149" s="544"/>
    </row>
    <row r="150" spans="1:17" ht="18" customHeight="1">
      <c r="A150" s="240">
        <v>15</v>
      </c>
      <c r="B150" s="263" t="s">
        <v>352</v>
      </c>
      <c r="C150" s="248">
        <v>4865114</v>
      </c>
      <c r="D150" s="92" t="s">
        <v>12</v>
      </c>
      <c r="E150" s="75" t="s">
        <v>300</v>
      </c>
      <c r="F150" s="238">
        <v>833.33</v>
      </c>
      <c r="G150" s="251">
        <v>999999</v>
      </c>
      <c r="H150" s="252">
        <v>999999</v>
      </c>
      <c r="I150" s="348">
        <f>G150-H150</f>
        <v>0</v>
      </c>
      <c r="J150" s="348">
        <f>$F150*I150</f>
        <v>0</v>
      </c>
      <c r="K150" s="783">
        <f>J150/1000000</f>
        <v>0</v>
      </c>
      <c r="L150" s="251">
        <v>999870</v>
      </c>
      <c r="M150" s="252">
        <v>999870</v>
      </c>
      <c r="N150" s="203">
        <f>L150-M150</f>
        <v>0</v>
      </c>
      <c r="O150" s="203">
        <f>$F150*N150</f>
        <v>0</v>
      </c>
      <c r="P150" s="792">
        <f>O150/1000000</f>
        <v>0</v>
      </c>
      <c r="Q150" s="352"/>
    </row>
    <row r="151" spans="1:17" ht="18" customHeight="1">
      <c r="A151" s="240">
        <v>16</v>
      </c>
      <c r="B151" s="263" t="s">
        <v>110</v>
      </c>
      <c r="C151" s="248">
        <v>4864822</v>
      </c>
      <c r="D151" s="92" t="s">
        <v>12</v>
      </c>
      <c r="E151" s="75" t="s">
        <v>300</v>
      </c>
      <c r="F151" s="238">
        <v>100</v>
      </c>
      <c r="G151" s="251">
        <v>0</v>
      </c>
      <c r="H151" s="252">
        <v>0</v>
      </c>
      <c r="I151" s="209">
        <f>G151-H151</f>
        <v>0</v>
      </c>
      <c r="J151" s="209">
        <f>$F151*I151</f>
        <v>0</v>
      </c>
      <c r="K151" s="781">
        <f>J151/1000000</f>
        <v>0</v>
      </c>
      <c r="L151" s="251">
        <v>0</v>
      </c>
      <c r="M151" s="252">
        <v>0</v>
      </c>
      <c r="N151" s="209">
        <f>L151-M151</f>
        <v>0</v>
      </c>
      <c r="O151" s="209">
        <f>$F151*N151</f>
        <v>0</v>
      </c>
      <c r="P151" s="781">
        <f>O151/1000000</f>
        <v>0</v>
      </c>
      <c r="Q151" s="347"/>
    </row>
    <row r="152" spans="1:17" ht="18" customHeight="1">
      <c r="A152" s="240"/>
      <c r="B152" s="264" t="s">
        <v>172</v>
      </c>
      <c r="C152" s="248"/>
      <c r="D152" s="92"/>
      <c r="E152" s="92"/>
      <c r="F152" s="238"/>
      <c r="G152" s="251"/>
      <c r="H152" s="252"/>
      <c r="I152" s="209"/>
      <c r="J152" s="209"/>
      <c r="K152" s="781"/>
      <c r="L152" s="251"/>
      <c r="M152" s="252"/>
      <c r="N152" s="209"/>
      <c r="O152" s="209"/>
      <c r="P152" s="781"/>
      <c r="Q152" s="347"/>
    </row>
    <row r="153" spans="1:17" ht="18" customHeight="1">
      <c r="A153" s="240">
        <v>17</v>
      </c>
      <c r="B153" s="263" t="s">
        <v>431</v>
      </c>
      <c r="C153" s="248">
        <v>4864850</v>
      </c>
      <c r="D153" s="92" t="s">
        <v>12</v>
      </c>
      <c r="E153" s="75" t="s">
        <v>300</v>
      </c>
      <c r="F153" s="238">
        <v>-625</v>
      </c>
      <c r="G153" s="251">
        <v>542</v>
      </c>
      <c r="H153" s="252">
        <v>542</v>
      </c>
      <c r="I153" s="209">
        <f>G153-H153</f>
        <v>0</v>
      </c>
      <c r="J153" s="209">
        <f>$F153*I153</f>
        <v>0</v>
      </c>
      <c r="K153" s="781">
        <f>J153/1000000</f>
        <v>0</v>
      </c>
      <c r="L153" s="251">
        <v>13213</v>
      </c>
      <c r="M153" s="252">
        <v>12711</v>
      </c>
      <c r="N153" s="209">
        <f>L153-M153</f>
        <v>502</v>
      </c>
      <c r="O153" s="209">
        <f>$F153*N153</f>
        <v>-313750</v>
      </c>
      <c r="P153" s="781">
        <f>O153/1000000</f>
        <v>-0.31374999999999997</v>
      </c>
      <c r="Q153" s="347"/>
    </row>
    <row r="154" spans="1:17" ht="18" customHeight="1">
      <c r="A154" s="240"/>
      <c r="B154" s="265" t="s">
        <v>46</v>
      </c>
      <c r="C154" s="238"/>
      <c r="D154" s="66"/>
      <c r="E154" s="66"/>
      <c r="F154" s="238"/>
      <c r="G154" s="251"/>
      <c r="H154" s="252"/>
      <c r="I154" s="209"/>
      <c r="J154" s="209"/>
      <c r="K154" s="781"/>
      <c r="L154" s="251"/>
      <c r="M154" s="252"/>
      <c r="N154" s="209"/>
      <c r="O154" s="209"/>
      <c r="P154" s="781"/>
      <c r="Q154" s="347"/>
    </row>
    <row r="155" spans="1:17" ht="18" customHeight="1">
      <c r="A155" s="240"/>
      <c r="B155" s="265" t="s">
        <v>47</v>
      </c>
      <c r="C155" s="238"/>
      <c r="D155" s="66"/>
      <c r="E155" s="66"/>
      <c r="F155" s="238"/>
      <c r="G155" s="251"/>
      <c r="H155" s="252"/>
      <c r="I155" s="209"/>
      <c r="J155" s="209"/>
      <c r="K155" s="781"/>
      <c r="L155" s="251"/>
      <c r="M155" s="252"/>
      <c r="N155" s="209"/>
      <c r="O155" s="209"/>
      <c r="P155" s="781"/>
      <c r="Q155" s="347"/>
    </row>
    <row r="156" spans="1:17" ht="18" customHeight="1">
      <c r="A156" s="240"/>
      <c r="B156" s="265" t="s">
        <v>48</v>
      </c>
      <c r="C156" s="238"/>
      <c r="D156" s="66"/>
      <c r="E156" s="66"/>
      <c r="F156" s="238"/>
      <c r="G156" s="251"/>
      <c r="H156" s="252"/>
      <c r="I156" s="209"/>
      <c r="J156" s="209"/>
      <c r="K156" s="781"/>
      <c r="L156" s="251"/>
      <c r="M156" s="252"/>
      <c r="N156" s="209"/>
      <c r="O156" s="209"/>
      <c r="P156" s="781"/>
      <c r="Q156" s="347"/>
    </row>
    <row r="157" spans="1:17" ht="17.25" customHeight="1">
      <c r="A157" s="240">
        <v>18</v>
      </c>
      <c r="B157" s="263" t="s">
        <v>49</v>
      </c>
      <c r="C157" s="248">
        <v>4865065</v>
      </c>
      <c r="D157" s="92" t="s">
        <v>12</v>
      </c>
      <c r="E157" s="75" t="s">
        <v>300</v>
      </c>
      <c r="F157" s="248">
        <v>-266.66699999999997</v>
      </c>
      <c r="G157" s="251">
        <v>0</v>
      </c>
      <c r="H157" s="252">
        <v>0</v>
      </c>
      <c r="I157" s="209">
        <f>G157-H157</f>
        <v>0</v>
      </c>
      <c r="J157" s="209">
        <f>$F157*I157</f>
        <v>0</v>
      </c>
      <c r="K157" s="781">
        <f>J157/1000000</f>
        <v>0</v>
      </c>
      <c r="L157" s="251">
        <v>999995</v>
      </c>
      <c r="M157" s="252">
        <v>999995</v>
      </c>
      <c r="N157" s="209">
        <f>L157-M157</f>
        <v>0</v>
      </c>
      <c r="O157" s="209">
        <f>$F157*N157</f>
        <v>0</v>
      </c>
      <c r="P157" s="781">
        <f>O157/1000000</f>
        <v>0</v>
      </c>
      <c r="Q157" s="566"/>
    </row>
    <row r="158" spans="1:17" ht="18" customHeight="1">
      <c r="A158" s="240">
        <v>19</v>
      </c>
      <c r="B158" s="263" t="s">
        <v>50</v>
      </c>
      <c r="C158" s="248">
        <v>4902541</v>
      </c>
      <c r="D158" s="92" t="s">
        <v>12</v>
      </c>
      <c r="E158" s="75" t="s">
        <v>300</v>
      </c>
      <c r="F158" s="238">
        <v>-100</v>
      </c>
      <c r="G158" s="251">
        <v>999482</v>
      </c>
      <c r="H158" s="252">
        <v>999482</v>
      </c>
      <c r="I158" s="209">
        <f>G158-H158</f>
        <v>0</v>
      </c>
      <c r="J158" s="209">
        <f>$F158*I158</f>
        <v>0</v>
      </c>
      <c r="K158" s="781">
        <f>J158/1000000</f>
        <v>0</v>
      </c>
      <c r="L158" s="251">
        <v>999486</v>
      </c>
      <c r="M158" s="252">
        <v>999486</v>
      </c>
      <c r="N158" s="209">
        <f>L158-M158</f>
        <v>0</v>
      </c>
      <c r="O158" s="209">
        <f>$F158*N158</f>
        <v>0</v>
      </c>
      <c r="P158" s="781">
        <f>O158/1000000</f>
        <v>0</v>
      </c>
      <c r="Q158" s="347"/>
    </row>
    <row r="159" spans="1:17" ht="18" customHeight="1">
      <c r="A159" s="240">
        <v>20</v>
      </c>
      <c r="B159" s="263" t="s">
        <v>51</v>
      </c>
      <c r="C159" s="248">
        <v>4902539</v>
      </c>
      <c r="D159" s="92" t="s">
        <v>12</v>
      </c>
      <c r="E159" s="75" t="s">
        <v>300</v>
      </c>
      <c r="F159" s="238">
        <v>-100</v>
      </c>
      <c r="G159" s="251">
        <v>3111</v>
      </c>
      <c r="H159" s="252">
        <v>3099</v>
      </c>
      <c r="I159" s="209">
        <f>G159-H159</f>
        <v>12</v>
      </c>
      <c r="J159" s="209">
        <f>$F159*I159</f>
        <v>-1200</v>
      </c>
      <c r="K159" s="781">
        <f>J159/1000000</f>
        <v>-1.1999999999999999E-3</v>
      </c>
      <c r="L159" s="251">
        <v>36809</v>
      </c>
      <c r="M159" s="252">
        <v>36697</v>
      </c>
      <c r="N159" s="209">
        <f>L159-M159</f>
        <v>112</v>
      </c>
      <c r="O159" s="209">
        <f>$F159*N159</f>
        <v>-11200</v>
      </c>
      <c r="P159" s="781">
        <f>O159/1000000</f>
        <v>-1.12E-2</v>
      </c>
      <c r="Q159" s="347"/>
    </row>
    <row r="160" spans="1:17" ht="18" customHeight="1">
      <c r="A160" s="240"/>
      <c r="B160" s="264" t="s">
        <v>52</v>
      </c>
      <c r="C160" s="248"/>
      <c r="D160" s="92"/>
      <c r="E160" s="92"/>
      <c r="F160" s="238"/>
      <c r="G160" s="251"/>
      <c r="H160" s="252"/>
      <c r="I160" s="209"/>
      <c r="J160" s="209"/>
      <c r="K160" s="781"/>
      <c r="L160" s="251"/>
      <c r="M160" s="252"/>
      <c r="N160" s="209"/>
      <c r="O160" s="209"/>
      <c r="P160" s="781"/>
      <c r="Q160" s="347"/>
    </row>
    <row r="161" spans="1:17" ht="18" customHeight="1">
      <c r="A161" s="240">
        <v>21</v>
      </c>
      <c r="B161" s="263" t="s">
        <v>53</v>
      </c>
      <c r="C161" s="248">
        <v>4902591</v>
      </c>
      <c r="D161" s="92" t="s">
        <v>12</v>
      </c>
      <c r="E161" s="75" t="s">
        <v>300</v>
      </c>
      <c r="F161" s="238">
        <v>-1333</v>
      </c>
      <c r="G161" s="251">
        <v>743</v>
      </c>
      <c r="H161" s="252">
        <v>739</v>
      </c>
      <c r="I161" s="209">
        <f t="shared" ref="I161:I166" si="18">G161-H161</f>
        <v>4</v>
      </c>
      <c r="J161" s="209">
        <f t="shared" ref="J161:J166" si="19">$F161*I161</f>
        <v>-5332</v>
      </c>
      <c r="K161" s="781">
        <f t="shared" ref="K161:K166" si="20">J161/1000000</f>
        <v>-5.3319999999999999E-3</v>
      </c>
      <c r="L161" s="251">
        <v>635</v>
      </c>
      <c r="M161" s="252">
        <v>632</v>
      </c>
      <c r="N161" s="209">
        <f t="shared" ref="N161:N166" si="21">L161-M161</f>
        <v>3</v>
      </c>
      <c r="O161" s="209">
        <f t="shared" ref="O161:O166" si="22">$F161*N161</f>
        <v>-3999</v>
      </c>
      <c r="P161" s="781">
        <f t="shared" ref="P161:P166" si="23">O161/1000000</f>
        <v>-3.999E-3</v>
      </c>
      <c r="Q161" s="347"/>
    </row>
    <row r="162" spans="1:17" ht="18" customHeight="1">
      <c r="A162" s="240">
        <v>22</v>
      </c>
      <c r="B162" s="263" t="s">
        <v>54</v>
      </c>
      <c r="C162" s="248">
        <v>4902528</v>
      </c>
      <c r="D162" s="92" t="s">
        <v>12</v>
      </c>
      <c r="E162" s="75" t="s">
        <v>300</v>
      </c>
      <c r="F162" s="238">
        <v>-100</v>
      </c>
      <c r="G162" s="251">
        <v>304</v>
      </c>
      <c r="H162" s="252">
        <v>304</v>
      </c>
      <c r="I162" s="209">
        <f>G162-H162</f>
        <v>0</v>
      </c>
      <c r="J162" s="209">
        <f>$F162*I162</f>
        <v>0</v>
      </c>
      <c r="K162" s="781">
        <f>J162/1000000</f>
        <v>0</v>
      </c>
      <c r="L162" s="251">
        <v>4917</v>
      </c>
      <c r="M162" s="252">
        <v>4904</v>
      </c>
      <c r="N162" s="209">
        <f>L162-M162</f>
        <v>13</v>
      </c>
      <c r="O162" s="209">
        <f>$F162*N162</f>
        <v>-1300</v>
      </c>
      <c r="P162" s="781">
        <f>O162/1000000</f>
        <v>-1.2999999999999999E-3</v>
      </c>
      <c r="Q162" s="347"/>
    </row>
    <row r="163" spans="1:17" ht="18" customHeight="1">
      <c r="A163" s="240">
        <v>23</v>
      </c>
      <c r="B163" s="263" t="s">
        <v>55</v>
      </c>
      <c r="C163" s="248">
        <v>4902523</v>
      </c>
      <c r="D163" s="92" t="s">
        <v>12</v>
      </c>
      <c r="E163" s="75" t="s">
        <v>300</v>
      </c>
      <c r="F163" s="238">
        <v>-100</v>
      </c>
      <c r="G163" s="251">
        <v>999803</v>
      </c>
      <c r="H163" s="252">
        <v>999803</v>
      </c>
      <c r="I163" s="209">
        <f t="shared" si="18"/>
        <v>0</v>
      </c>
      <c r="J163" s="209">
        <f t="shared" si="19"/>
        <v>0</v>
      </c>
      <c r="K163" s="781">
        <f t="shared" si="20"/>
        <v>0</v>
      </c>
      <c r="L163" s="251">
        <v>999942</v>
      </c>
      <c r="M163" s="252">
        <v>999942</v>
      </c>
      <c r="N163" s="209">
        <f t="shared" si="21"/>
        <v>0</v>
      </c>
      <c r="O163" s="209">
        <f t="shared" si="22"/>
        <v>0</v>
      </c>
      <c r="P163" s="781">
        <f t="shared" si="23"/>
        <v>0</v>
      </c>
      <c r="Q163" s="347"/>
    </row>
    <row r="164" spans="1:17" ht="18" customHeight="1">
      <c r="A164" s="240">
        <v>24</v>
      </c>
      <c r="B164" s="263" t="s">
        <v>56</v>
      </c>
      <c r="C164" s="248">
        <v>4865093</v>
      </c>
      <c r="D164" s="92" t="s">
        <v>12</v>
      </c>
      <c r="E164" s="75" t="s">
        <v>300</v>
      </c>
      <c r="F164" s="238">
        <v>-100</v>
      </c>
      <c r="G164" s="251">
        <v>0</v>
      </c>
      <c r="H164" s="252">
        <v>0</v>
      </c>
      <c r="I164" s="209">
        <f>G164-H164</f>
        <v>0</v>
      </c>
      <c r="J164" s="209">
        <f>$F164*I164</f>
        <v>0</v>
      </c>
      <c r="K164" s="781">
        <f>J164/1000000</f>
        <v>0</v>
      </c>
      <c r="L164" s="251">
        <v>0</v>
      </c>
      <c r="M164" s="252">
        <v>0</v>
      </c>
      <c r="N164" s="209">
        <f>L164-M164</f>
        <v>0</v>
      </c>
      <c r="O164" s="209">
        <f>$F164*N164</f>
        <v>0</v>
      </c>
      <c r="P164" s="781">
        <f>O164/1000000</f>
        <v>0</v>
      </c>
      <c r="Q164" s="347"/>
    </row>
    <row r="165" spans="1:17" ht="18" customHeight="1">
      <c r="A165" s="240">
        <v>25</v>
      </c>
      <c r="B165" s="239" t="s">
        <v>57</v>
      </c>
      <c r="C165" s="238">
        <v>4902548</v>
      </c>
      <c r="D165" s="66" t="s">
        <v>12</v>
      </c>
      <c r="E165" s="75" t="s">
        <v>300</v>
      </c>
      <c r="F165" s="238">
        <v>-100</v>
      </c>
      <c r="G165" s="251">
        <v>0</v>
      </c>
      <c r="H165" s="252">
        <v>0</v>
      </c>
      <c r="I165" s="209">
        <f t="shared" si="18"/>
        <v>0</v>
      </c>
      <c r="J165" s="209">
        <f t="shared" si="19"/>
        <v>0</v>
      </c>
      <c r="K165" s="781">
        <f t="shared" si="20"/>
        <v>0</v>
      </c>
      <c r="L165" s="251">
        <v>0</v>
      </c>
      <c r="M165" s="252">
        <v>0</v>
      </c>
      <c r="N165" s="209">
        <f t="shared" si="21"/>
        <v>0</v>
      </c>
      <c r="O165" s="209">
        <f t="shared" si="22"/>
        <v>0</v>
      </c>
      <c r="P165" s="781">
        <f t="shared" si="23"/>
        <v>0</v>
      </c>
      <c r="Q165" s="347"/>
    </row>
    <row r="166" spans="1:17" ht="18" customHeight="1">
      <c r="A166" s="240">
        <v>26</v>
      </c>
      <c r="B166" s="239" t="s">
        <v>58</v>
      </c>
      <c r="C166" s="238">
        <v>4902564</v>
      </c>
      <c r="D166" s="66" t="s">
        <v>12</v>
      </c>
      <c r="E166" s="75" t="s">
        <v>300</v>
      </c>
      <c r="F166" s="238">
        <v>-100</v>
      </c>
      <c r="G166" s="251">
        <v>1650</v>
      </c>
      <c r="H166" s="252">
        <v>1574</v>
      </c>
      <c r="I166" s="209">
        <f t="shared" si="18"/>
        <v>76</v>
      </c>
      <c r="J166" s="209">
        <f t="shared" si="19"/>
        <v>-7600</v>
      </c>
      <c r="K166" s="781">
        <f t="shared" si="20"/>
        <v>-7.6E-3</v>
      </c>
      <c r="L166" s="251">
        <v>13797</v>
      </c>
      <c r="M166" s="252">
        <v>13772</v>
      </c>
      <c r="N166" s="209">
        <f t="shared" si="21"/>
        <v>25</v>
      </c>
      <c r="O166" s="209">
        <f t="shared" si="22"/>
        <v>-2500</v>
      </c>
      <c r="P166" s="781">
        <f t="shared" si="23"/>
        <v>-2.5000000000000001E-3</v>
      </c>
      <c r="Q166" s="347"/>
    </row>
    <row r="167" spans="1:17" ht="18" customHeight="1">
      <c r="A167" s="240"/>
      <c r="B167" s="265" t="s">
        <v>71</v>
      </c>
      <c r="C167" s="238"/>
      <c r="D167" s="66"/>
      <c r="E167" s="66"/>
      <c r="F167" s="238"/>
      <c r="G167" s="251"/>
      <c r="H167" s="252"/>
      <c r="I167" s="209"/>
      <c r="J167" s="209"/>
      <c r="K167" s="781"/>
      <c r="L167" s="251"/>
      <c r="M167" s="252"/>
      <c r="N167" s="209"/>
      <c r="O167" s="209"/>
      <c r="P167" s="781"/>
      <c r="Q167" s="347"/>
    </row>
    <row r="168" spans="1:17" ht="18" customHeight="1">
      <c r="A168" s="240">
        <v>27</v>
      </c>
      <c r="B168" s="239" t="s">
        <v>72</v>
      </c>
      <c r="C168" s="238">
        <v>4902529</v>
      </c>
      <c r="D168" s="66" t="s">
        <v>12</v>
      </c>
      <c r="E168" s="75" t="s">
        <v>300</v>
      </c>
      <c r="F168" s="238">
        <v>400</v>
      </c>
      <c r="G168" s="251">
        <v>999999</v>
      </c>
      <c r="H168" s="252">
        <v>999999</v>
      </c>
      <c r="I168" s="209">
        <f>G168-H168</f>
        <v>0</v>
      </c>
      <c r="J168" s="209">
        <f>$F168*I168</f>
        <v>0</v>
      </c>
      <c r="K168" s="781">
        <f>J168/1000000</f>
        <v>0</v>
      </c>
      <c r="L168" s="251">
        <v>999967</v>
      </c>
      <c r="M168" s="252">
        <v>999991</v>
      </c>
      <c r="N168" s="209">
        <f>L168-M168</f>
        <v>-24</v>
      </c>
      <c r="O168" s="209">
        <f>$F168*N168</f>
        <v>-9600</v>
      </c>
      <c r="P168" s="781">
        <f>O168/1000000</f>
        <v>-9.5999999999999992E-3</v>
      </c>
      <c r="Q168" s="347"/>
    </row>
    <row r="169" spans="1:17" ht="18" customHeight="1">
      <c r="A169" s="240">
        <v>28</v>
      </c>
      <c r="B169" s="239" t="s">
        <v>73</v>
      </c>
      <c r="C169" s="238">
        <v>4902525</v>
      </c>
      <c r="D169" s="66" t="s">
        <v>12</v>
      </c>
      <c r="E169" s="75" t="s">
        <v>300</v>
      </c>
      <c r="F169" s="238">
        <v>-400</v>
      </c>
      <c r="G169" s="251">
        <v>999895</v>
      </c>
      <c r="H169" s="252">
        <v>999895</v>
      </c>
      <c r="I169" s="209">
        <f>G169-H169</f>
        <v>0</v>
      </c>
      <c r="J169" s="209">
        <f>$F169*I169</f>
        <v>0</v>
      </c>
      <c r="K169" s="781">
        <f>J169/1000000</f>
        <v>0</v>
      </c>
      <c r="L169" s="251">
        <v>999460</v>
      </c>
      <c r="M169" s="252">
        <v>999460</v>
      </c>
      <c r="N169" s="209">
        <f>L169-M169</f>
        <v>0</v>
      </c>
      <c r="O169" s="209">
        <f>$F169*N169</f>
        <v>0</v>
      </c>
      <c r="P169" s="781">
        <f>O169/1000000</f>
        <v>0</v>
      </c>
      <c r="Q169" s="347"/>
    </row>
    <row r="170" spans="1:17" ht="18" customHeight="1">
      <c r="A170" s="240"/>
      <c r="B170" s="256" t="s">
        <v>403</v>
      </c>
      <c r="C170" s="238"/>
      <c r="D170" s="66"/>
      <c r="E170" s="75"/>
      <c r="F170" s="238"/>
      <c r="G170" s="251"/>
      <c r="H170" s="252"/>
      <c r="I170" s="209"/>
      <c r="J170" s="209"/>
      <c r="K170" s="781"/>
      <c r="L170" s="251"/>
      <c r="M170" s="252"/>
      <c r="N170" s="209"/>
      <c r="O170" s="209"/>
      <c r="P170" s="781"/>
      <c r="Q170" s="717"/>
    </row>
    <row r="171" spans="1:17" ht="18" customHeight="1">
      <c r="A171" s="240">
        <v>29</v>
      </c>
      <c r="B171" s="885" t="s">
        <v>402</v>
      </c>
      <c r="C171" s="238">
        <v>4864994</v>
      </c>
      <c r="D171" s="66" t="s">
        <v>12</v>
      </c>
      <c r="E171" s="75" t="s">
        <v>300</v>
      </c>
      <c r="F171" s="238">
        <v>-800</v>
      </c>
      <c r="G171" s="251">
        <v>2623</v>
      </c>
      <c r="H171" s="252">
        <v>2627</v>
      </c>
      <c r="I171" s="209">
        <f>G171-H171</f>
        <v>-4</v>
      </c>
      <c r="J171" s="209">
        <f>$F171*I171</f>
        <v>3200</v>
      </c>
      <c r="K171" s="781">
        <f>J171/1000000</f>
        <v>3.2000000000000002E-3</v>
      </c>
      <c r="L171" s="251">
        <v>4109</v>
      </c>
      <c r="M171" s="252">
        <v>3535</v>
      </c>
      <c r="N171" s="209">
        <f>L171-M171</f>
        <v>574</v>
      </c>
      <c r="O171" s="209">
        <f>$F171*N171</f>
        <v>-459200</v>
      </c>
      <c r="P171" s="781">
        <f>O171/1000000</f>
        <v>-0.4592</v>
      </c>
      <c r="Q171" s="718"/>
    </row>
    <row r="172" spans="1:17" s="361" customFormat="1" ht="18">
      <c r="A172" s="713"/>
      <c r="B172" s="256" t="s">
        <v>404</v>
      </c>
      <c r="C172" s="229"/>
      <c r="D172" s="92"/>
      <c r="E172" s="75"/>
      <c r="F172" s="248"/>
      <c r="G172" s="251"/>
      <c r="H172" s="252"/>
      <c r="I172" s="238"/>
      <c r="J172" s="238"/>
      <c r="K172" s="764"/>
      <c r="L172" s="251"/>
      <c r="M172" s="252"/>
      <c r="N172" s="238"/>
      <c r="O172" s="238"/>
      <c r="P172" s="764"/>
      <c r="Q172" s="338"/>
    </row>
    <row r="173" spans="1:17" s="361" customFormat="1" ht="18">
      <c r="A173" s="713">
        <v>30</v>
      </c>
      <c r="B173" s="512" t="s">
        <v>409</v>
      </c>
      <c r="C173" s="229">
        <v>4864960</v>
      </c>
      <c r="D173" s="92" t="s">
        <v>12</v>
      </c>
      <c r="E173" s="75" t="s">
        <v>300</v>
      </c>
      <c r="F173" s="248">
        <v>-1000</v>
      </c>
      <c r="G173" s="251">
        <v>973794</v>
      </c>
      <c r="H173" s="252">
        <v>973800</v>
      </c>
      <c r="I173" s="252">
        <f>G173-H173</f>
        <v>-6</v>
      </c>
      <c r="J173" s="252">
        <f>$F173*I173</f>
        <v>6000</v>
      </c>
      <c r="K173" s="762">
        <f>J173/1000000</f>
        <v>6.0000000000000001E-3</v>
      </c>
      <c r="L173" s="251">
        <v>2159</v>
      </c>
      <c r="M173" s="252">
        <v>2189</v>
      </c>
      <c r="N173" s="252">
        <f>L173-M173</f>
        <v>-30</v>
      </c>
      <c r="O173" s="252">
        <f>$F173*N173</f>
        <v>30000</v>
      </c>
      <c r="P173" s="757">
        <f>O173/1000000</f>
        <v>0.03</v>
      </c>
      <c r="Q173" s="338"/>
    </row>
    <row r="174" spans="1:17" ht="18">
      <c r="A174" s="713">
        <v>31</v>
      </c>
      <c r="B174" s="512" t="s">
        <v>410</v>
      </c>
      <c r="C174" s="229">
        <v>5129960</v>
      </c>
      <c r="D174" s="92" t="s">
        <v>12</v>
      </c>
      <c r="E174" s="75" t="s">
        <v>300</v>
      </c>
      <c r="F174" s="712">
        <v>-281.25</v>
      </c>
      <c r="G174" s="251">
        <v>999999</v>
      </c>
      <c r="H174" s="252">
        <v>999737</v>
      </c>
      <c r="I174" s="252">
        <f>G174-H174</f>
        <v>262</v>
      </c>
      <c r="J174" s="252">
        <f>$F174*I174</f>
        <v>-73687.5</v>
      </c>
      <c r="K174" s="757">
        <f>J174/1000000</f>
        <v>-7.3687500000000003E-2</v>
      </c>
      <c r="L174" s="251">
        <v>930</v>
      </c>
      <c r="M174" s="252">
        <v>867</v>
      </c>
      <c r="N174" s="252">
        <f>L174-M174</f>
        <v>63</v>
      </c>
      <c r="O174" s="252">
        <f>$F174*N174</f>
        <v>-17718.75</v>
      </c>
      <c r="P174" s="757">
        <f>O174/1000000</f>
        <v>-1.7718749999999998E-2</v>
      </c>
      <c r="Q174" s="338"/>
    </row>
    <row r="175" spans="1:17" ht="18">
      <c r="A175" s="713"/>
      <c r="B175" s="512"/>
      <c r="C175" s="229"/>
      <c r="D175" s="92"/>
      <c r="E175" s="75"/>
      <c r="F175" s="712">
        <v>-281.25</v>
      </c>
      <c r="G175" s="251">
        <v>319</v>
      </c>
      <c r="H175" s="252">
        <v>0</v>
      </c>
      <c r="I175" s="252">
        <f>G175-H175</f>
        <v>319</v>
      </c>
      <c r="J175" s="252">
        <f>$F175*I175</f>
        <v>-89718.75</v>
      </c>
      <c r="K175" s="757">
        <f>J175/1000000</f>
        <v>-8.971875E-2</v>
      </c>
      <c r="L175" s="251"/>
      <c r="M175" s="252"/>
      <c r="N175" s="252"/>
      <c r="O175" s="252"/>
      <c r="P175" s="762"/>
      <c r="Q175" s="338"/>
    </row>
    <row r="176" spans="1:17" ht="18">
      <c r="A176" s="713"/>
      <c r="B176" s="265" t="s">
        <v>489</v>
      </c>
      <c r="C176" s="229"/>
      <c r="D176" s="92"/>
      <c r="E176" s="75"/>
      <c r="F176" s="362"/>
      <c r="G176" s="251"/>
      <c r="H176" s="252"/>
      <c r="I176" s="252"/>
      <c r="J176" s="252"/>
      <c r="K176" s="762"/>
      <c r="L176" s="251"/>
      <c r="M176" s="252"/>
      <c r="N176" s="252"/>
      <c r="O176" s="252"/>
      <c r="P176" s="762"/>
      <c r="Q176" s="338"/>
    </row>
    <row r="177" spans="1:17" ht="15">
      <c r="A177" s="713">
        <v>32</v>
      </c>
      <c r="B177" s="904" t="s">
        <v>490</v>
      </c>
      <c r="C177" s="691" t="s">
        <v>491</v>
      </c>
      <c r="D177" s="905" t="s">
        <v>432</v>
      </c>
      <c r="E177" s="742" t="s">
        <v>300</v>
      </c>
      <c r="F177" s="906">
        <v>-600</v>
      </c>
      <c r="G177" s="251">
        <v>1.77</v>
      </c>
      <c r="H177" s="252">
        <v>1.77</v>
      </c>
      <c r="I177" s="252">
        <f>G177-H177</f>
        <v>0</v>
      </c>
      <c r="J177" s="252">
        <f>$F177*I177</f>
        <v>0</v>
      </c>
      <c r="K177" s="757">
        <f>J177/1000000</f>
        <v>0</v>
      </c>
      <c r="L177" s="251">
        <v>92.55</v>
      </c>
      <c r="M177" s="252">
        <v>82.53</v>
      </c>
      <c r="N177" s="252">
        <f>L177-M177</f>
        <v>10.019999999999996</v>
      </c>
      <c r="O177" s="252">
        <f>$F177*N177</f>
        <v>-6011.9999999999973</v>
      </c>
      <c r="P177" s="757">
        <f>O177/1000000</f>
        <v>-6.0119999999999974E-3</v>
      </c>
      <c r="Q177" s="338"/>
    </row>
    <row r="178" spans="1:17" ht="16.5">
      <c r="A178" s="240">
        <v>33</v>
      </c>
      <c r="B178" s="904" t="s">
        <v>492</v>
      </c>
      <c r="C178" s="691" t="s">
        <v>488</v>
      </c>
      <c r="D178" s="905" t="s">
        <v>432</v>
      </c>
      <c r="E178" s="742" t="s">
        <v>300</v>
      </c>
      <c r="F178" s="906">
        <v>-3000</v>
      </c>
      <c r="G178" s="251">
        <v>1.44</v>
      </c>
      <c r="H178" s="252">
        <v>1.43</v>
      </c>
      <c r="I178" s="252">
        <f>G178-H178</f>
        <v>1.0000000000000009E-2</v>
      </c>
      <c r="J178" s="252">
        <f>$F178*I178</f>
        <v>-30.000000000000028</v>
      </c>
      <c r="K178" s="757">
        <f>J178/1000000</f>
        <v>-3.0000000000000028E-5</v>
      </c>
      <c r="L178" s="251">
        <v>62.22</v>
      </c>
      <c r="M178" s="252">
        <v>57.34</v>
      </c>
      <c r="N178" s="252">
        <f>L178-M178</f>
        <v>4.8799999999999955</v>
      </c>
      <c r="O178" s="252">
        <f>$F178*N178</f>
        <v>-14639.999999999985</v>
      </c>
      <c r="P178" s="757">
        <f>O178/1000000</f>
        <v>-1.4639999999999985E-2</v>
      </c>
      <c r="Q178" s="338"/>
    </row>
    <row r="179" spans="1:17" ht="17.25" thickBot="1">
      <c r="A179" s="238"/>
      <c r="B179" s="719" t="s">
        <v>520</v>
      </c>
      <c r="C179" s="691"/>
      <c r="D179" s="905"/>
      <c r="E179" s="742"/>
      <c r="F179" s="691"/>
      <c r="G179" s="251"/>
      <c r="H179" s="252"/>
      <c r="I179" s="252"/>
      <c r="J179" s="252"/>
      <c r="K179" s="762"/>
      <c r="L179" s="251"/>
      <c r="M179" s="252"/>
      <c r="N179" s="252"/>
      <c r="O179" s="252"/>
      <c r="P179" s="762"/>
      <c r="Q179" s="338"/>
    </row>
    <row r="180" spans="1:17" ht="18" customHeight="1" thickBot="1">
      <c r="A180" s="720">
        <v>34</v>
      </c>
      <c r="B180" s="904" t="s">
        <v>162</v>
      </c>
      <c r="C180" s="691">
        <v>4902572</v>
      </c>
      <c r="D180" s="92" t="s">
        <v>12</v>
      </c>
      <c r="E180" s="742" t="s">
        <v>300</v>
      </c>
      <c r="F180" s="691">
        <v>100</v>
      </c>
      <c r="G180" s="251">
        <v>999995</v>
      </c>
      <c r="H180" s="252">
        <v>999999</v>
      </c>
      <c r="I180" s="252">
        <f>G180-H180</f>
        <v>-4</v>
      </c>
      <c r="J180" s="252">
        <f>$F180*I180</f>
        <v>-400</v>
      </c>
      <c r="K180" s="757">
        <f>J180/1000000</f>
        <v>-4.0000000000000002E-4</v>
      </c>
      <c r="L180" s="251">
        <v>999398</v>
      </c>
      <c r="M180" s="252">
        <v>999870</v>
      </c>
      <c r="N180" s="252">
        <f>L180-M180</f>
        <v>-472</v>
      </c>
      <c r="O180" s="252">
        <f>$F180*N180</f>
        <v>-47200</v>
      </c>
      <c r="P180" s="757">
        <f>O180/1000000</f>
        <v>-4.7199999999999999E-2</v>
      </c>
      <c r="Q180" s="721"/>
    </row>
    <row r="181" spans="1:17" s="406" customFormat="1" ht="15" customHeight="1">
      <c r="A181" s="361"/>
      <c r="K181" s="663"/>
      <c r="P181" s="663"/>
    </row>
    <row r="183" spans="1:17" ht="20.25">
      <c r="A183" s="233" t="s">
        <v>270</v>
      </c>
      <c r="K183" s="501">
        <f>SUM(K129:K181)</f>
        <v>-0.18893491600000004</v>
      </c>
      <c r="P183" s="501">
        <f>SUM(P129:P181)</f>
        <v>-0.86321448199999995</v>
      </c>
    </row>
    <row r="184" spans="1:17">
      <c r="A184" s="43"/>
      <c r="K184" s="765"/>
      <c r="P184" s="765"/>
    </row>
    <row r="185" spans="1:17">
      <c r="A185" s="43"/>
      <c r="K185" s="765"/>
      <c r="P185" s="765"/>
    </row>
    <row r="186" spans="1:17" ht="18">
      <c r="A186" s="43"/>
      <c r="K186" s="765"/>
      <c r="P186" s="765"/>
      <c r="Q186" s="439" t="str">
        <f>NDPL!$Q$1</f>
        <v>AUGUST-2024</v>
      </c>
    </row>
    <row r="187" spans="1:17">
      <c r="A187" s="43"/>
      <c r="K187" s="765"/>
      <c r="P187" s="765"/>
    </row>
    <row r="188" spans="1:17">
      <c r="A188" s="43"/>
      <c r="K188" s="765"/>
      <c r="P188" s="765"/>
    </row>
    <row r="189" spans="1:17">
      <c r="A189" s="43"/>
      <c r="K189" s="765"/>
      <c r="P189" s="765"/>
    </row>
    <row r="190" spans="1:17" ht="13.5" thickBot="1">
      <c r="A190" s="2"/>
      <c r="B190" s="4"/>
      <c r="C190" s="4"/>
      <c r="D190" s="39"/>
      <c r="E190" s="39"/>
      <c r="F190" s="15"/>
      <c r="G190" s="15"/>
      <c r="H190" s="15"/>
      <c r="I190" s="15"/>
      <c r="J190" s="15"/>
      <c r="K190" s="40"/>
    </row>
    <row r="191" spans="1:17" ht="27.75">
      <c r="A191" s="306" t="s">
        <v>175</v>
      </c>
      <c r="B191" s="110"/>
      <c r="C191" s="106"/>
      <c r="D191" s="106"/>
      <c r="E191" s="106"/>
      <c r="F191" s="148"/>
      <c r="G191" s="148"/>
      <c r="H191" s="148"/>
      <c r="I191" s="148"/>
      <c r="J191" s="148"/>
      <c r="K191" s="149"/>
      <c r="L191" s="406"/>
      <c r="M191" s="406"/>
      <c r="N191" s="406"/>
      <c r="O191" s="406"/>
      <c r="P191" s="663"/>
      <c r="Q191" s="407"/>
    </row>
    <row r="192" spans="1:17" ht="24.75" customHeight="1">
      <c r="A192" s="305" t="s">
        <v>272</v>
      </c>
      <c r="B192" s="41"/>
      <c r="C192" s="41"/>
      <c r="D192" s="41"/>
      <c r="E192" s="41"/>
      <c r="F192" s="41"/>
      <c r="G192" s="41"/>
      <c r="H192" s="41"/>
      <c r="I192" s="41"/>
      <c r="J192" s="41"/>
      <c r="K192" s="304">
        <f>K123</f>
        <v>-2.2134583989999999</v>
      </c>
      <c r="L192" s="219"/>
      <c r="M192" s="219"/>
      <c r="N192" s="219"/>
      <c r="O192" s="219"/>
      <c r="P192" s="304">
        <f>P123</f>
        <v>-1.8380337590000011</v>
      </c>
      <c r="Q192" s="408"/>
    </row>
    <row r="193" spans="1:17" ht="24.75" customHeight="1">
      <c r="A193" s="305" t="s">
        <v>271</v>
      </c>
      <c r="B193" s="41"/>
      <c r="C193" s="41"/>
      <c r="D193" s="41"/>
      <c r="E193" s="41"/>
      <c r="F193" s="41"/>
      <c r="G193" s="41"/>
      <c r="H193" s="41"/>
      <c r="I193" s="41"/>
      <c r="J193" s="41"/>
      <c r="K193" s="304">
        <f>K183</f>
        <v>-0.18893491600000004</v>
      </c>
      <c r="L193" s="219"/>
      <c r="M193" s="219"/>
      <c r="N193" s="219"/>
      <c r="O193" s="219"/>
      <c r="P193" s="304">
        <f>P183</f>
        <v>-0.86321448199999995</v>
      </c>
      <c r="Q193" s="408"/>
    </row>
    <row r="194" spans="1:17" ht="24.75" customHeight="1">
      <c r="A194" s="305" t="s">
        <v>273</v>
      </c>
      <c r="B194" s="41"/>
      <c r="C194" s="41"/>
      <c r="D194" s="41"/>
      <c r="E194" s="41"/>
      <c r="F194" s="41"/>
      <c r="G194" s="41"/>
      <c r="H194" s="41"/>
      <c r="I194" s="41"/>
      <c r="J194" s="41"/>
      <c r="K194" s="304">
        <f>'ROHTAK ROAD'!K41</f>
        <v>4.9233333999999997E-2</v>
      </c>
      <c r="L194" s="219"/>
      <c r="M194" s="219"/>
      <c r="N194" s="219"/>
      <c r="O194" s="219"/>
      <c r="P194" s="304">
        <f>'ROHTAK ROAD'!P41</f>
        <v>-0.32288331299999995</v>
      </c>
      <c r="Q194" s="408"/>
    </row>
    <row r="195" spans="1:17" ht="24.75" customHeight="1">
      <c r="A195" s="305" t="s">
        <v>274</v>
      </c>
      <c r="B195" s="41"/>
      <c r="C195" s="41"/>
      <c r="D195" s="41"/>
      <c r="E195" s="41"/>
      <c r="F195" s="41"/>
      <c r="G195" s="41"/>
      <c r="H195" s="41"/>
      <c r="I195" s="41"/>
      <c r="J195" s="41"/>
      <c r="K195" s="304">
        <f>-MES!K36</f>
        <v>-6.3424999999999995E-2</v>
      </c>
      <c r="L195" s="219"/>
      <c r="M195" s="219"/>
      <c r="N195" s="219"/>
      <c r="O195" s="219"/>
      <c r="P195" s="304">
        <f>-MES!P36</f>
        <v>-8.0649999999999999E-2</v>
      </c>
      <c r="Q195" s="408"/>
    </row>
    <row r="196" spans="1:17" ht="29.25" customHeight="1" thickBot="1">
      <c r="A196" s="307" t="s">
        <v>176</v>
      </c>
      <c r="B196" s="150"/>
      <c r="C196" s="151"/>
      <c r="D196" s="151"/>
      <c r="E196" s="151"/>
      <c r="F196" s="151"/>
      <c r="G196" s="151"/>
      <c r="H196" s="151"/>
      <c r="I196" s="151"/>
      <c r="J196" s="151"/>
      <c r="K196" s="308">
        <f>SUM(K192:K195)</f>
        <v>-2.4165849809999997</v>
      </c>
      <c r="L196" s="443"/>
      <c r="M196" s="443"/>
      <c r="N196" s="443"/>
      <c r="O196" s="443"/>
      <c r="P196" s="308">
        <f>SUM(P192:P195)</f>
        <v>-3.104781554000001</v>
      </c>
      <c r="Q196" s="410"/>
    </row>
    <row r="201" spans="1:17" ht="13.5" thickBot="1"/>
    <row r="202" spans="1:17">
      <c r="A202" s="411"/>
      <c r="B202" s="412"/>
      <c r="C202" s="412"/>
      <c r="D202" s="412"/>
      <c r="E202" s="412"/>
      <c r="F202" s="412"/>
      <c r="G202" s="412"/>
      <c r="H202" s="406"/>
      <c r="I202" s="406"/>
      <c r="J202" s="406"/>
      <c r="K202" s="663"/>
      <c r="L202" s="406"/>
      <c r="M202" s="406"/>
      <c r="N202" s="406"/>
      <c r="O202" s="406"/>
      <c r="P202" s="663"/>
      <c r="Q202" s="407"/>
    </row>
    <row r="203" spans="1:17" ht="26.25">
      <c r="A203" s="444" t="s">
        <v>282</v>
      </c>
      <c r="B203" s="414"/>
      <c r="C203" s="414"/>
      <c r="D203" s="414"/>
      <c r="E203" s="414"/>
      <c r="F203" s="414"/>
      <c r="G203" s="414"/>
      <c r="H203" s="361"/>
      <c r="I203" s="361"/>
      <c r="J203" s="361"/>
      <c r="K203" s="766"/>
      <c r="L203" s="361"/>
      <c r="M203" s="361"/>
      <c r="N203" s="361"/>
      <c r="O203" s="361"/>
      <c r="P203" s="766"/>
      <c r="Q203" s="408"/>
    </row>
    <row r="204" spans="1:17">
      <c r="A204" s="415"/>
      <c r="B204" s="414"/>
      <c r="C204" s="414"/>
      <c r="D204" s="414"/>
      <c r="E204" s="414"/>
      <c r="F204" s="414"/>
      <c r="G204" s="414"/>
      <c r="H204" s="361"/>
      <c r="I204" s="361"/>
      <c r="J204" s="361"/>
      <c r="K204" s="766"/>
      <c r="L204" s="361"/>
      <c r="M204" s="361"/>
      <c r="N204" s="361"/>
      <c r="O204" s="361"/>
      <c r="P204" s="766"/>
      <c r="Q204" s="408"/>
    </row>
    <row r="205" spans="1:17" ht="15.75">
      <c r="A205" s="416"/>
      <c r="B205" s="417"/>
      <c r="C205" s="417"/>
      <c r="D205" s="417"/>
      <c r="E205" s="417"/>
      <c r="F205" s="417"/>
      <c r="G205" s="417"/>
      <c r="H205" s="361"/>
      <c r="I205" s="361"/>
      <c r="J205" s="361"/>
      <c r="K205" s="785" t="s">
        <v>294</v>
      </c>
      <c r="L205" s="361"/>
      <c r="M205" s="361"/>
      <c r="N205" s="361"/>
      <c r="O205" s="361"/>
      <c r="P205" s="785" t="s">
        <v>295</v>
      </c>
      <c r="Q205" s="408"/>
    </row>
    <row r="206" spans="1:17">
      <c r="A206" s="418"/>
      <c r="B206" s="75"/>
      <c r="C206" s="75"/>
      <c r="D206" s="75"/>
      <c r="E206" s="75"/>
      <c r="F206" s="75"/>
      <c r="G206" s="75"/>
      <c r="H206" s="361"/>
      <c r="I206" s="361"/>
      <c r="J206" s="361"/>
      <c r="K206" s="766"/>
      <c r="L206" s="361"/>
      <c r="M206" s="361"/>
      <c r="N206" s="361"/>
      <c r="O206" s="361"/>
      <c r="P206" s="766"/>
      <c r="Q206" s="408"/>
    </row>
    <row r="207" spans="1:17">
      <c r="A207" s="418"/>
      <c r="B207" s="75"/>
      <c r="C207" s="75"/>
      <c r="D207" s="75"/>
      <c r="E207" s="75"/>
      <c r="F207" s="75"/>
      <c r="G207" s="75"/>
      <c r="H207" s="361"/>
      <c r="I207" s="361"/>
      <c r="J207" s="361"/>
      <c r="K207" s="766"/>
      <c r="L207" s="361"/>
      <c r="M207" s="361"/>
      <c r="N207" s="361"/>
      <c r="O207" s="361"/>
      <c r="P207" s="766"/>
      <c r="Q207" s="408"/>
    </row>
    <row r="208" spans="1:17" ht="23.25">
      <c r="A208" s="445" t="s">
        <v>285</v>
      </c>
      <c r="B208" s="420"/>
      <c r="C208" s="420"/>
      <c r="D208" s="421"/>
      <c r="E208" s="421"/>
      <c r="F208" s="422"/>
      <c r="G208" s="421"/>
      <c r="H208" s="361"/>
      <c r="I208" s="361"/>
      <c r="J208" s="361"/>
      <c r="K208" s="446">
        <f>K196</f>
        <v>-2.4165849809999997</v>
      </c>
      <c r="L208" s="447" t="s">
        <v>283</v>
      </c>
      <c r="M208" s="448"/>
      <c r="N208" s="448"/>
      <c r="O208" s="448"/>
      <c r="P208" s="446">
        <f>P196</f>
        <v>-3.104781554000001</v>
      </c>
      <c r="Q208" s="449" t="s">
        <v>283</v>
      </c>
    </row>
    <row r="209" spans="1:17" ht="23.25">
      <c r="A209" s="425"/>
      <c r="B209" s="426"/>
      <c r="C209" s="426"/>
      <c r="D209" s="414"/>
      <c r="E209" s="414"/>
      <c r="F209" s="427"/>
      <c r="G209" s="414"/>
      <c r="H209" s="361"/>
      <c r="I209" s="361"/>
      <c r="J209" s="361"/>
      <c r="K209" s="446"/>
      <c r="L209" s="450"/>
      <c r="M209" s="448"/>
      <c r="N209" s="448"/>
      <c r="O209" s="448"/>
      <c r="P209" s="446"/>
      <c r="Q209" s="451"/>
    </row>
    <row r="210" spans="1:17" ht="23.25">
      <c r="A210" s="452" t="s">
        <v>284</v>
      </c>
      <c r="B210" s="34"/>
      <c r="C210" s="34"/>
      <c r="D210" s="414"/>
      <c r="E210" s="414"/>
      <c r="F210" s="430"/>
      <c r="G210" s="421"/>
      <c r="H210" s="361"/>
      <c r="I210" s="361"/>
      <c r="J210" s="361"/>
      <c r="K210" s="446">
        <f>'STEPPED UP GENCO'!K72</f>
        <v>3.3009482676000004</v>
      </c>
      <c r="L210" s="447" t="s">
        <v>283</v>
      </c>
      <c r="M210" s="448"/>
      <c r="N210" s="448"/>
      <c r="O210" s="448"/>
      <c r="P210" s="446">
        <f>'STEPPED UP GENCO'!P72</f>
        <v>0.47828625000000002</v>
      </c>
      <c r="Q210" s="449" t="s">
        <v>283</v>
      </c>
    </row>
    <row r="211" spans="1:17" ht="15">
      <c r="A211" s="431"/>
      <c r="B211" s="361"/>
      <c r="C211" s="361"/>
      <c r="D211" s="361"/>
      <c r="E211" s="361"/>
      <c r="F211" s="361"/>
      <c r="G211" s="361"/>
      <c r="H211" s="361"/>
      <c r="I211" s="361"/>
      <c r="J211" s="361"/>
      <c r="K211" s="766"/>
      <c r="L211" s="204"/>
      <c r="M211" s="361"/>
      <c r="N211" s="361"/>
      <c r="O211" s="361"/>
      <c r="P211" s="766"/>
      <c r="Q211" s="453"/>
    </row>
    <row r="212" spans="1:17" ht="15">
      <c r="A212" s="431"/>
      <c r="B212" s="361"/>
      <c r="C212" s="361"/>
      <c r="D212" s="361"/>
      <c r="E212" s="361"/>
      <c r="F212" s="361"/>
      <c r="G212" s="361"/>
      <c r="H212" s="361"/>
      <c r="I212" s="361"/>
      <c r="J212" s="361"/>
      <c r="K212" s="766"/>
      <c r="L212" s="204"/>
      <c r="M212" s="361"/>
      <c r="N212" s="361"/>
      <c r="O212" s="361"/>
      <c r="P212" s="766"/>
      <c r="Q212" s="453"/>
    </row>
    <row r="213" spans="1:17" ht="15">
      <c r="A213" s="431"/>
      <c r="B213" s="361"/>
      <c r="C213" s="361"/>
      <c r="D213" s="361"/>
      <c r="E213" s="361"/>
      <c r="F213" s="361"/>
      <c r="G213" s="361"/>
      <c r="H213" s="361"/>
      <c r="I213" s="361"/>
      <c r="J213" s="361"/>
      <c r="K213" s="766"/>
      <c r="L213" s="204"/>
      <c r="M213" s="361"/>
      <c r="N213" s="361"/>
      <c r="O213" s="361"/>
      <c r="P213" s="766"/>
      <c r="Q213" s="453"/>
    </row>
    <row r="214" spans="1:17" ht="24" thickBot="1">
      <c r="A214" s="432"/>
      <c r="B214" s="409"/>
      <c r="C214" s="409"/>
      <c r="D214" s="409"/>
      <c r="E214" s="409"/>
      <c r="F214" s="409"/>
      <c r="G214" s="409"/>
      <c r="H214" s="433"/>
      <c r="I214" s="433"/>
      <c r="J214" s="434" t="s">
        <v>286</v>
      </c>
      <c r="K214" s="722">
        <f>SUM(K208:K213)</f>
        <v>0.88436328660000063</v>
      </c>
      <c r="L214" s="434" t="s">
        <v>283</v>
      </c>
      <c r="M214" s="443"/>
      <c r="N214" s="443"/>
      <c r="O214" s="443"/>
      <c r="P214" s="722">
        <f>SUM(P208:P213)</f>
        <v>-2.626495304000001</v>
      </c>
      <c r="Q214" s="723" t="s">
        <v>283</v>
      </c>
    </row>
    <row r="215" spans="1:17">
      <c r="A215" s="406"/>
      <c r="B215" s="406"/>
      <c r="C215" s="406"/>
      <c r="D215" s="406"/>
      <c r="E215" s="406"/>
      <c r="F215" s="406"/>
      <c r="G215" s="406"/>
      <c r="H215" s="406"/>
      <c r="I215" s="406"/>
      <c r="J215" s="406"/>
      <c r="K215" s="663"/>
      <c r="L215" s="406"/>
      <c r="M215" s="406"/>
      <c r="N215" s="406"/>
      <c r="O215" s="406"/>
      <c r="P215" s="663"/>
      <c r="Q215" s="406"/>
    </row>
  </sheetData>
  <phoneticPr fontId="5" type="noConversion"/>
  <printOptions horizontalCentered="1"/>
  <pageMargins left="0.25" right="0.25" top="0.35" bottom="0.43" header="0.5" footer="0.5"/>
  <pageSetup paperSize="9" scale="50" orientation="landscape" r:id="rId1"/>
  <headerFooter alignWithMargins="0"/>
  <rowBreaks count="3" manualBreakCount="3">
    <brk id="56" max="16383" man="1"/>
    <brk id="124" max="16" man="1"/>
    <brk id="183" max="16383" man="1"/>
  </rowBreaks>
  <colBreaks count="1" manualBreakCount="1">
    <brk id="1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S186"/>
  <sheetViews>
    <sheetView topLeftCell="A139" zoomScale="80" zoomScaleNormal="80" zoomScaleSheetLayoutView="85" workbookViewId="0">
      <selection activeCell="Q55" sqref="Q55:Q61"/>
    </sheetView>
  </sheetViews>
  <sheetFormatPr defaultRowHeight="12.75"/>
  <cols>
    <col min="1" max="1" width="4.28515625" customWidth="1"/>
    <col min="2" max="2" width="23.5703125" customWidth="1"/>
    <col min="3" max="3" width="12.28515625" customWidth="1"/>
    <col min="4" max="4" width="8.5703125" customWidth="1"/>
    <col min="5" max="5" width="12.28515625" customWidth="1"/>
    <col min="6" max="6" width="10.42578125" customWidth="1"/>
    <col min="7" max="7" width="13.28515625" customWidth="1"/>
    <col min="8" max="8" width="13.85546875" customWidth="1"/>
    <col min="9" max="9" width="10" bestFit="1" customWidth="1"/>
    <col min="10" max="10" width="13.140625" customWidth="1"/>
    <col min="11" max="11" width="13.42578125" style="103" customWidth="1"/>
    <col min="12" max="12" width="13.85546875" customWidth="1"/>
    <col min="13" max="13" width="14" customWidth="1"/>
    <col min="14" max="14" width="11.85546875" customWidth="1"/>
    <col min="15" max="15" width="14.7109375" customWidth="1"/>
    <col min="16" max="16" width="15.7109375" style="103" customWidth="1"/>
    <col min="17" max="17" width="18.42578125" customWidth="1"/>
  </cols>
  <sheetData>
    <row r="1" spans="1:18" s="73" customFormat="1" ht="11.25" customHeight="1">
      <c r="A1" s="11" t="s">
        <v>210</v>
      </c>
      <c r="K1" s="753"/>
      <c r="P1" s="753"/>
    </row>
    <row r="2" spans="1:18" s="73" customFormat="1" ht="11.25" customHeight="1">
      <c r="A2" s="2" t="s">
        <v>211</v>
      </c>
      <c r="K2" s="793"/>
      <c r="P2" s="753"/>
      <c r="Q2" s="578" t="str">
        <f>NDPL!$Q$1</f>
        <v>AUGUST-2024</v>
      </c>
      <c r="R2" s="578"/>
    </row>
    <row r="3" spans="1:18" s="73" customFormat="1" ht="11.25" customHeight="1">
      <c r="A3" s="73" t="s">
        <v>77</v>
      </c>
      <c r="K3" s="753"/>
      <c r="P3" s="753"/>
    </row>
    <row r="4" spans="1:18" s="73" customFormat="1" ht="11.25" customHeight="1" thickBot="1">
      <c r="A4" s="73" t="s">
        <v>219</v>
      </c>
      <c r="G4" s="75"/>
      <c r="H4" s="75"/>
      <c r="I4" s="577" t="s">
        <v>7</v>
      </c>
      <c r="J4" s="75"/>
      <c r="K4" s="775"/>
      <c r="L4" s="75"/>
      <c r="M4" s="75"/>
      <c r="N4" s="577" t="s">
        <v>348</v>
      </c>
      <c r="O4" s="75"/>
      <c r="P4" s="775"/>
    </row>
    <row r="5" spans="1:18" s="334" customFormat="1" ht="55.5" customHeight="1" thickTop="1" thickBot="1">
      <c r="A5" s="374" t="s">
        <v>8</v>
      </c>
      <c r="B5" s="375" t="s">
        <v>9</v>
      </c>
      <c r="C5" s="376" t="s">
        <v>1</v>
      </c>
      <c r="D5" s="376" t="s">
        <v>2</v>
      </c>
      <c r="E5" s="376" t="s">
        <v>3</v>
      </c>
      <c r="F5" s="376" t="s">
        <v>10</v>
      </c>
      <c r="G5" s="374" t="str">
        <f>NDPL!G5</f>
        <v>FINAL READING 31/08/2024</v>
      </c>
      <c r="H5" s="376" t="str">
        <f>NDPL!H5</f>
        <v>INTIAL READING 01/08/2024</v>
      </c>
      <c r="I5" s="376" t="s">
        <v>4</v>
      </c>
      <c r="J5" s="376" t="s">
        <v>5</v>
      </c>
      <c r="K5" s="776" t="s">
        <v>6</v>
      </c>
      <c r="L5" s="374" t="str">
        <f>NDPL!G5</f>
        <v>FINAL READING 31/08/2024</v>
      </c>
      <c r="M5" s="376" t="str">
        <f>NDPL!H5</f>
        <v>INTIAL READING 01/08/2024</v>
      </c>
      <c r="N5" s="376" t="s">
        <v>4</v>
      </c>
      <c r="O5" s="376" t="s">
        <v>5</v>
      </c>
      <c r="P5" s="776" t="s">
        <v>6</v>
      </c>
      <c r="Q5" s="377" t="s">
        <v>266</v>
      </c>
    </row>
    <row r="6" spans="1:18" s="334" customFormat="1" ht="0.75" customHeight="1" thickTop="1" thickBot="1">
      <c r="A6" s="907"/>
      <c r="B6" s="908"/>
      <c r="C6" s="390"/>
      <c r="D6" s="390"/>
      <c r="E6" s="390"/>
      <c r="F6" s="390"/>
      <c r="G6" s="390"/>
      <c r="H6" s="390"/>
      <c r="I6" s="390"/>
      <c r="J6" s="390"/>
      <c r="K6" s="909"/>
      <c r="L6" s="594"/>
      <c r="M6" s="390"/>
      <c r="N6" s="390"/>
      <c r="O6" s="390"/>
      <c r="P6" s="909"/>
    </row>
    <row r="7" spans="1:18" s="334" customFormat="1" ht="15.95" customHeight="1" thickTop="1">
      <c r="A7" s="266"/>
      <c r="B7" s="267" t="s">
        <v>130</v>
      </c>
      <c r="C7" s="259"/>
      <c r="D7" s="26"/>
      <c r="E7" s="26"/>
      <c r="F7" s="27"/>
      <c r="G7" s="19"/>
      <c r="H7" s="343"/>
      <c r="I7" s="343"/>
      <c r="J7" s="343"/>
      <c r="K7" s="769"/>
      <c r="L7" s="344"/>
      <c r="M7" s="343"/>
      <c r="N7" s="343"/>
      <c r="O7" s="343"/>
      <c r="P7" s="769"/>
      <c r="Q7" s="396"/>
    </row>
    <row r="8" spans="1:18" s="334" customFormat="1" ht="28.5" customHeight="1">
      <c r="A8" s="268">
        <v>1</v>
      </c>
      <c r="B8" s="269" t="s">
        <v>78</v>
      </c>
      <c r="C8" s="272">
        <v>4865133</v>
      </c>
      <c r="D8" s="30" t="s">
        <v>12</v>
      </c>
      <c r="E8" s="31" t="s">
        <v>300</v>
      </c>
      <c r="F8" s="277">
        <v>266.66000000000003</v>
      </c>
      <c r="G8" s="251">
        <v>998671</v>
      </c>
      <c r="H8" s="252">
        <v>999244</v>
      </c>
      <c r="I8" s="203">
        <f t="shared" ref="I8:I14" si="0">G8-H8</f>
        <v>-573</v>
      </c>
      <c r="J8" s="203">
        <f t="shared" ref="J8:J14" si="1">$F8*I8</f>
        <v>-152796.18000000002</v>
      </c>
      <c r="K8" s="792">
        <f t="shared" ref="K8:K14" si="2">J8/1000000</f>
        <v>-0.15279618000000003</v>
      </c>
      <c r="L8" s="251">
        <v>965183</v>
      </c>
      <c r="M8" s="252">
        <v>965183</v>
      </c>
      <c r="N8" s="203">
        <f t="shared" ref="N8:N14" si="3">L8-M8</f>
        <v>0</v>
      </c>
      <c r="O8" s="203">
        <f t="shared" ref="O8:O14" si="4">$F8*N8</f>
        <v>0</v>
      </c>
      <c r="P8" s="792">
        <f t="shared" ref="P8:P14" si="5">O8/1000000</f>
        <v>0</v>
      </c>
      <c r="Q8" s="350" t="s">
        <v>530</v>
      </c>
    </row>
    <row r="9" spans="1:18" s="334" customFormat="1" ht="23.25" customHeight="1">
      <c r="A9" s="268"/>
      <c r="B9" s="269"/>
      <c r="C9" s="272">
        <v>4865110</v>
      </c>
      <c r="D9" s="30" t="s">
        <v>12</v>
      </c>
      <c r="E9" s="31" t="s">
        <v>300</v>
      </c>
      <c r="F9" s="277">
        <v>266.66000000000003</v>
      </c>
      <c r="G9" s="251">
        <v>36432</v>
      </c>
      <c r="H9" s="252">
        <v>36459</v>
      </c>
      <c r="I9" s="203">
        <f>G9-H9</f>
        <v>-27</v>
      </c>
      <c r="J9" s="203">
        <f>$F9*I9</f>
        <v>-7199.8200000000006</v>
      </c>
      <c r="K9" s="792">
        <f>J9/1000000</f>
        <v>-7.1998200000000009E-3</v>
      </c>
      <c r="L9" s="251">
        <v>961024</v>
      </c>
      <c r="M9" s="252">
        <v>961024</v>
      </c>
      <c r="N9" s="203">
        <f>L9-M9</f>
        <v>0</v>
      </c>
      <c r="O9" s="203">
        <f>$F9*N9</f>
        <v>0</v>
      </c>
      <c r="P9" s="792">
        <f>O9/1000000</f>
        <v>0</v>
      </c>
      <c r="Q9" s="350" t="s">
        <v>535</v>
      </c>
    </row>
    <row r="10" spans="1:18" s="334" customFormat="1" ht="15.95" customHeight="1">
      <c r="A10" s="268">
        <v>2</v>
      </c>
      <c r="B10" s="269" t="s">
        <v>79</v>
      </c>
      <c r="C10" s="272">
        <v>4865180</v>
      </c>
      <c r="D10" s="30" t="s">
        <v>12</v>
      </c>
      <c r="E10" s="31" t="s">
        <v>300</v>
      </c>
      <c r="F10" s="277">
        <v>4000</v>
      </c>
      <c r="G10" s="251">
        <v>999988</v>
      </c>
      <c r="H10" s="252">
        <v>999991</v>
      </c>
      <c r="I10" s="203">
        <f>G10-H10</f>
        <v>-3</v>
      </c>
      <c r="J10" s="203">
        <f>$F10*I10</f>
        <v>-12000</v>
      </c>
      <c r="K10" s="792">
        <f>J10/1000000</f>
        <v>-1.2E-2</v>
      </c>
      <c r="L10" s="251">
        <v>997989</v>
      </c>
      <c r="M10" s="252">
        <v>998007</v>
      </c>
      <c r="N10" s="203">
        <f>L10-M10</f>
        <v>-18</v>
      </c>
      <c r="O10" s="203">
        <f>$F10*N10</f>
        <v>-72000</v>
      </c>
      <c r="P10" s="792">
        <f>O10/1000000</f>
        <v>-7.1999999999999995E-2</v>
      </c>
      <c r="Q10" s="346"/>
    </row>
    <row r="11" spans="1:18" s="334" customFormat="1" ht="15.95" customHeight="1">
      <c r="A11" s="268">
        <v>3</v>
      </c>
      <c r="B11" s="269" t="s">
        <v>80</v>
      </c>
      <c r="C11" s="272">
        <v>4865108</v>
      </c>
      <c r="D11" s="30" t="s">
        <v>12</v>
      </c>
      <c r="E11" s="31" t="s">
        <v>300</v>
      </c>
      <c r="F11" s="277">
        <v>133.33000000000001</v>
      </c>
      <c r="G11" s="251">
        <v>24929</v>
      </c>
      <c r="H11" s="252">
        <v>24935</v>
      </c>
      <c r="I11" s="203">
        <f t="shared" si="0"/>
        <v>-6</v>
      </c>
      <c r="J11" s="203">
        <f t="shared" si="1"/>
        <v>-799.98</v>
      </c>
      <c r="K11" s="792">
        <f t="shared" si="2"/>
        <v>-7.9998000000000005E-4</v>
      </c>
      <c r="L11" s="251">
        <v>31254</v>
      </c>
      <c r="M11" s="252">
        <v>31287</v>
      </c>
      <c r="N11" s="203">
        <f t="shared" si="3"/>
        <v>-33</v>
      </c>
      <c r="O11" s="203">
        <f t="shared" si="4"/>
        <v>-4399.8900000000003</v>
      </c>
      <c r="P11" s="792">
        <f t="shared" si="5"/>
        <v>-4.3998900000000001E-3</v>
      </c>
      <c r="Q11" s="338"/>
    </row>
    <row r="12" spans="1:18" s="334" customFormat="1" ht="15.95" customHeight="1">
      <c r="A12" s="268">
        <v>4</v>
      </c>
      <c r="B12" s="269" t="s">
        <v>81</v>
      </c>
      <c r="C12" s="272">
        <v>4864834</v>
      </c>
      <c r="D12" s="30" t="s">
        <v>12</v>
      </c>
      <c r="E12" s="31" t="s">
        <v>300</v>
      </c>
      <c r="F12" s="575">
        <v>1000</v>
      </c>
      <c r="G12" s="251">
        <v>999526</v>
      </c>
      <c r="H12" s="252">
        <v>999538</v>
      </c>
      <c r="I12" s="203">
        <f>G12-H12</f>
        <v>-12</v>
      </c>
      <c r="J12" s="203">
        <f t="shared" si="1"/>
        <v>-12000</v>
      </c>
      <c r="K12" s="792">
        <f t="shared" si="2"/>
        <v>-1.2E-2</v>
      </c>
      <c r="L12" s="251">
        <v>997931</v>
      </c>
      <c r="M12" s="252">
        <v>997936</v>
      </c>
      <c r="N12" s="203">
        <f>L12-M12</f>
        <v>-5</v>
      </c>
      <c r="O12" s="203">
        <f t="shared" si="4"/>
        <v>-5000</v>
      </c>
      <c r="P12" s="792">
        <f t="shared" si="5"/>
        <v>-5.0000000000000001E-3</v>
      </c>
      <c r="Q12" s="338"/>
    </row>
    <row r="13" spans="1:18" s="334" customFormat="1" ht="15">
      <c r="A13" s="268">
        <v>5</v>
      </c>
      <c r="B13" s="269" t="s">
        <v>82</v>
      </c>
      <c r="C13" s="272">
        <v>4865126</v>
      </c>
      <c r="D13" s="30" t="s">
        <v>12</v>
      </c>
      <c r="E13" s="31" t="s">
        <v>300</v>
      </c>
      <c r="F13" s="575">
        <v>1600</v>
      </c>
      <c r="G13" s="251">
        <v>87</v>
      </c>
      <c r="H13" s="252">
        <v>88</v>
      </c>
      <c r="I13" s="203">
        <f>G13-H13</f>
        <v>-1</v>
      </c>
      <c r="J13" s="203">
        <f t="shared" si="1"/>
        <v>-1600</v>
      </c>
      <c r="K13" s="792">
        <f t="shared" si="2"/>
        <v>-1.6000000000000001E-3</v>
      </c>
      <c r="L13" s="251">
        <v>999128</v>
      </c>
      <c r="M13" s="252">
        <v>999129</v>
      </c>
      <c r="N13" s="203">
        <f>L13-M13</f>
        <v>-1</v>
      </c>
      <c r="O13" s="203">
        <f t="shared" si="4"/>
        <v>-1600</v>
      </c>
      <c r="P13" s="792">
        <f t="shared" si="5"/>
        <v>-1.6000000000000001E-3</v>
      </c>
      <c r="Q13" s="681"/>
    </row>
    <row r="14" spans="1:18" s="334" customFormat="1" ht="15.95" customHeight="1">
      <c r="A14" s="268">
        <v>6</v>
      </c>
      <c r="B14" s="269" t="s">
        <v>83</v>
      </c>
      <c r="C14" s="272">
        <v>4865104</v>
      </c>
      <c r="D14" s="30" t="s">
        <v>12</v>
      </c>
      <c r="E14" s="31" t="s">
        <v>300</v>
      </c>
      <c r="F14" s="575">
        <v>1333.33</v>
      </c>
      <c r="G14" s="251">
        <v>18397</v>
      </c>
      <c r="H14" s="252">
        <v>18396</v>
      </c>
      <c r="I14" s="203">
        <f t="shared" si="0"/>
        <v>1</v>
      </c>
      <c r="J14" s="203">
        <f t="shared" si="1"/>
        <v>1333.33</v>
      </c>
      <c r="K14" s="792">
        <f t="shared" si="2"/>
        <v>1.33333E-3</v>
      </c>
      <c r="L14" s="251">
        <v>277</v>
      </c>
      <c r="M14" s="252">
        <v>468</v>
      </c>
      <c r="N14" s="203">
        <f t="shared" si="3"/>
        <v>-191</v>
      </c>
      <c r="O14" s="203">
        <f t="shared" si="4"/>
        <v>-254666.03</v>
      </c>
      <c r="P14" s="792">
        <f t="shared" si="5"/>
        <v>-0.25466602999999999</v>
      </c>
      <c r="Q14" s="338"/>
    </row>
    <row r="15" spans="1:18" s="334" customFormat="1" ht="15.95" customHeight="1">
      <c r="A15" s="268">
        <v>7</v>
      </c>
      <c r="B15" s="269" t="s">
        <v>84</v>
      </c>
      <c r="C15" s="272">
        <v>4864795</v>
      </c>
      <c r="D15" s="30" t="s">
        <v>12</v>
      </c>
      <c r="E15" s="31" t="s">
        <v>300</v>
      </c>
      <c r="F15" s="575">
        <v>200</v>
      </c>
      <c r="G15" s="251">
        <v>999247</v>
      </c>
      <c r="H15" s="252">
        <v>999290</v>
      </c>
      <c r="I15" s="203">
        <f>G15-H15</f>
        <v>-43</v>
      </c>
      <c r="J15" s="203">
        <f>$F15*I15</f>
        <v>-8600</v>
      </c>
      <c r="K15" s="792">
        <f>J15/1000000</f>
        <v>-8.6E-3</v>
      </c>
      <c r="L15" s="251">
        <v>970389</v>
      </c>
      <c r="M15" s="252">
        <v>970655</v>
      </c>
      <c r="N15" s="203">
        <f>L15-M15</f>
        <v>-266</v>
      </c>
      <c r="O15" s="203">
        <f>$F15*N15</f>
        <v>-53200</v>
      </c>
      <c r="P15" s="792">
        <f>O15/1000000</f>
        <v>-5.3199999999999997E-2</v>
      </c>
      <c r="Q15" s="346"/>
    </row>
    <row r="16" spans="1:18" s="334" customFormat="1" ht="15.95" customHeight="1">
      <c r="A16" s="268"/>
      <c r="B16" s="269"/>
      <c r="C16" s="361"/>
      <c r="D16" s="361"/>
      <c r="E16" s="361"/>
      <c r="F16" s="496"/>
      <c r="G16" s="251"/>
      <c r="H16" s="361"/>
      <c r="I16" s="361"/>
      <c r="J16" s="361"/>
      <c r="K16" s="766"/>
      <c r="L16" s="251"/>
      <c r="M16" s="361"/>
      <c r="N16" s="361"/>
      <c r="O16" s="361"/>
      <c r="P16" s="766"/>
      <c r="Q16" s="724"/>
    </row>
    <row r="17" spans="1:19" s="334" customFormat="1" ht="15.95" customHeight="1">
      <c r="A17" s="268"/>
      <c r="B17" s="271" t="s">
        <v>11</v>
      </c>
      <c r="C17" s="272"/>
      <c r="D17" s="30"/>
      <c r="E17" s="30"/>
      <c r="F17" s="277"/>
      <c r="G17" s="251"/>
      <c r="H17" s="252"/>
      <c r="I17" s="203"/>
      <c r="J17" s="203"/>
      <c r="K17" s="792"/>
      <c r="L17" s="251"/>
      <c r="M17" s="252"/>
      <c r="N17" s="203"/>
      <c r="O17" s="203"/>
      <c r="P17" s="792"/>
      <c r="Q17" s="338"/>
    </row>
    <row r="18" spans="1:19" s="334" customFormat="1" ht="15.75" customHeight="1">
      <c r="A18" s="268">
        <v>8</v>
      </c>
      <c r="B18" s="269" t="s">
        <v>321</v>
      </c>
      <c r="C18" s="272">
        <v>4865103</v>
      </c>
      <c r="D18" s="30" t="s">
        <v>12</v>
      </c>
      <c r="E18" s="31" t="s">
        <v>300</v>
      </c>
      <c r="F18" s="277">
        <v>1333.33</v>
      </c>
      <c r="G18" s="251">
        <v>999779</v>
      </c>
      <c r="H18" s="252">
        <v>999787</v>
      </c>
      <c r="I18" s="203">
        <f>G18-H18</f>
        <v>-8</v>
      </c>
      <c r="J18" s="203">
        <f>$F18*I18</f>
        <v>-10666.64</v>
      </c>
      <c r="K18" s="792">
        <f>J18/1000000</f>
        <v>-1.066664E-2</v>
      </c>
      <c r="L18" s="251">
        <v>999852</v>
      </c>
      <c r="M18" s="252">
        <v>999849</v>
      </c>
      <c r="N18" s="203">
        <f>L18-M18</f>
        <v>3</v>
      </c>
      <c r="O18" s="203">
        <f>$F18*N18</f>
        <v>3999.99</v>
      </c>
      <c r="P18" s="792">
        <f>O18/1000000</f>
        <v>3.9999900000000001E-3</v>
      </c>
      <c r="Q18" s="544"/>
      <c r="S18" s="949"/>
    </row>
    <row r="19" spans="1:19" s="334" customFormat="1" ht="15.95" customHeight="1">
      <c r="A19" s="268">
        <v>9</v>
      </c>
      <c r="B19" s="269" t="s">
        <v>85</v>
      </c>
      <c r="C19" s="272">
        <v>4864897</v>
      </c>
      <c r="D19" s="30" t="s">
        <v>12</v>
      </c>
      <c r="E19" s="31" t="s">
        <v>300</v>
      </c>
      <c r="F19" s="277">
        <v>500</v>
      </c>
      <c r="G19" s="251">
        <v>981887</v>
      </c>
      <c r="H19" s="252">
        <v>981895</v>
      </c>
      <c r="I19" s="203">
        <f t="shared" ref="I19:I28" si="6">G19-H19</f>
        <v>-8</v>
      </c>
      <c r="J19" s="203">
        <f t="shared" ref="J19:J28" si="7">$F19*I19</f>
        <v>-4000</v>
      </c>
      <c r="K19" s="792">
        <f t="shared" ref="K19:K28" si="8">J19/1000000</f>
        <v>-4.0000000000000001E-3</v>
      </c>
      <c r="L19" s="251">
        <v>648</v>
      </c>
      <c r="M19" s="252">
        <v>641</v>
      </c>
      <c r="N19" s="203">
        <f t="shared" ref="N19:N28" si="9">L19-M19</f>
        <v>7</v>
      </c>
      <c r="O19" s="203">
        <f t="shared" ref="O19:O28" si="10">$F19*N19</f>
        <v>3500</v>
      </c>
      <c r="P19" s="792">
        <f t="shared" ref="P19:P28" si="11">O19/1000000</f>
        <v>3.5000000000000001E-3</v>
      </c>
      <c r="Q19" s="338"/>
    </row>
    <row r="20" spans="1:19" s="334" customFormat="1" ht="15.95" customHeight="1">
      <c r="A20" s="268">
        <v>10</v>
      </c>
      <c r="B20" s="269" t="s">
        <v>115</v>
      </c>
      <c r="C20" s="272">
        <v>4864849</v>
      </c>
      <c r="D20" s="30" t="s">
        <v>12</v>
      </c>
      <c r="E20" s="31" t="s">
        <v>300</v>
      </c>
      <c r="F20" s="277">
        <v>1000</v>
      </c>
      <c r="G20" s="251">
        <v>996967</v>
      </c>
      <c r="H20" s="252">
        <v>996967</v>
      </c>
      <c r="I20" s="203">
        <f t="shared" si="6"/>
        <v>0</v>
      </c>
      <c r="J20" s="203">
        <f t="shared" si="7"/>
        <v>0</v>
      </c>
      <c r="K20" s="792">
        <f t="shared" si="8"/>
        <v>0</v>
      </c>
      <c r="L20" s="251">
        <v>999459</v>
      </c>
      <c r="M20" s="252">
        <v>999471</v>
      </c>
      <c r="N20" s="203">
        <f t="shared" si="9"/>
        <v>-12</v>
      </c>
      <c r="O20" s="203">
        <f t="shared" si="10"/>
        <v>-12000</v>
      </c>
      <c r="P20" s="792">
        <f t="shared" si="11"/>
        <v>-1.2E-2</v>
      </c>
      <c r="Q20" s="338"/>
    </row>
    <row r="21" spans="1:19" s="334" customFormat="1" ht="15.95" customHeight="1">
      <c r="A21" s="268">
        <v>11</v>
      </c>
      <c r="B21" s="269" t="s">
        <v>86</v>
      </c>
      <c r="C21" s="272">
        <v>4864833</v>
      </c>
      <c r="D21" s="30" t="s">
        <v>12</v>
      </c>
      <c r="E21" s="31" t="s">
        <v>300</v>
      </c>
      <c r="F21" s="277">
        <v>1000</v>
      </c>
      <c r="G21" s="251">
        <v>982118</v>
      </c>
      <c r="H21" s="252">
        <v>982159</v>
      </c>
      <c r="I21" s="203">
        <f t="shared" si="6"/>
        <v>-41</v>
      </c>
      <c r="J21" s="203">
        <f t="shared" si="7"/>
        <v>-41000</v>
      </c>
      <c r="K21" s="792">
        <f t="shared" si="8"/>
        <v>-4.1000000000000002E-2</v>
      </c>
      <c r="L21" s="251">
        <v>839</v>
      </c>
      <c r="M21" s="252">
        <v>841</v>
      </c>
      <c r="N21" s="203">
        <f t="shared" si="9"/>
        <v>-2</v>
      </c>
      <c r="O21" s="203">
        <f t="shared" si="10"/>
        <v>-2000</v>
      </c>
      <c r="P21" s="792">
        <f t="shared" si="11"/>
        <v>-2E-3</v>
      </c>
      <c r="Q21" s="338"/>
    </row>
    <row r="22" spans="1:19" s="334" customFormat="1" ht="15.95" customHeight="1">
      <c r="A22" s="268">
        <v>12</v>
      </c>
      <c r="B22" s="269" t="s">
        <v>87</v>
      </c>
      <c r="C22" s="272">
        <v>4865120</v>
      </c>
      <c r="D22" s="30" t="s">
        <v>12</v>
      </c>
      <c r="E22" s="31" t="s">
        <v>300</v>
      </c>
      <c r="F22" s="575">
        <v>1333.33</v>
      </c>
      <c r="G22" s="251">
        <v>999960</v>
      </c>
      <c r="H22" s="252">
        <v>999954</v>
      </c>
      <c r="I22" s="203">
        <f>G22-H22</f>
        <v>6</v>
      </c>
      <c r="J22" s="203">
        <f t="shared" si="7"/>
        <v>7999.98</v>
      </c>
      <c r="K22" s="792">
        <f t="shared" si="8"/>
        <v>7.9999800000000003E-3</v>
      </c>
      <c r="L22" s="251">
        <v>4998</v>
      </c>
      <c r="M22" s="252">
        <v>4947</v>
      </c>
      <c r="N22" s="203">
        <f>L22-M22</f>
        <v>51</v>
      </c>
      <c r="O22" s="203">
        <f t="shared" si="10"/>
        <v>67999.83</v>
      </c>
      <c r="P22" s="792">
        <f t="shared" si="11"/>
        <v>6.7999829999999997E-2</v>
      </c>
      <c r="Q22" s="346"/>
    </row>
    <row r="23" spans="1:19" s="334" customFormat="1" ht="15.95" customHeight="1">
      <c r="A23" s="268">
        <v>13</v>
      </c>
      <c r="B23" s="243" t="s">
        <v>88</v>
      </c>
      <c r="C23" s="272">
        <v>4864889</v>
      </c>
      <c r="D23" s="33" t="s">
        <v>12</v>
      </c>
      <c r="E23" s="31" t="s">
        <v>300</v>
      </c>
      <c r="F23" s="277">
        <v>1000</v>
      </c>
      <c r="G23" s="251">
        <v>993247</v>
      </c>
      <c r="H23" s="252">
        <v>993230</v>
      </c>
      <c r="I23" s="203">
        <f t="shared" si="6"/>
        <v>17</v>
      </c>
      <c r="J23" s="203">
        <f t="shared" si="7"/>
        <v>17000</v>
      </c>
      <c r="K23" s="792">
        <f t="shared" si="8"/>
        <v>1.7000000000000001E-2</v>
      </c>
      <c r="L23" s="251">
        <v>994010</v>
      </c>
      <c r="M23" s="252">
        <v>994002</v>
      </c>
      <c r="N23" s="203">
        <f t="shared" si="9"/>
        <v>8</v>
      </c>
      <c r="O23" s="203">
        <f t="shared" si="10"/>
        <v>8000</v>
      </c>
      <c r="P23" s="792">
        <f t="shared" si="11"/>
        <v>8.0000000000000002E-3</v>
      </c>
      <c r="Q23" s="338"/>
    </row>
    <row r="24" spans="1:19" s="334" customFormat="1" ht="15.95" customHeight="1">
      <c r="A24" s="268">
        <v>14</v>
      </c>
      <c r="B24" s="269" t="s">
        <v>89</v>
      </c>
      <c r="C24" s="272">
        <v>4864859</v>
      </c>
      <c r="D24" s="30" t="s">
        <v>12</v>
      </c>
      <c r="E24" s="31" t="s">
        <v>300</v>
      </c>
      <c r="F24" s="277">
        <v>1000</v>
      </c>
      <c r="G24" s="251">
        <v>992488</v>
      </c>
      <c r="H24" s="252">
        <v>992482</v>
      </c>
      <c r="I24" s="203">
        <f t="shared" si="6"/>
        <v>6</v>
      </c>
      <c r="J24" s="203">
        <f t="shared" si="7"/>
        <v>6000</v>
      </c>
      <c r="K24" s="792">
        <f t="shared" si="8"/>
        <v>6.0000000000000001E-3</v>
      </c>
      <c r="L24" s="251">
        <v>999408</v>
      </c>
      <c r="M24" s="252">
        <v>999365</v>
      </c>
      <c r="N24" s="203">
        <f t="shared" si="9"/>
        <v>43</v>
      </c>
      <c r="O24" s="203">
        <f t="shared" si="10"/>
        <v>43000</v>
      </c>
      <c r="P24" s="792">
        <f t="shared" si="11"/>
        <v>4.2999999999999997E-2</v>
      </c>
      <c r="Q24" s="338"/>
    </row>
    <row r="25" spans="1:19" s="334" customFormat="1" ht="15.95" customHeight="1">
      <c r="A25" s="268">
        <v>15</v>
      </c>
      <c r="B25" s="269" t="s">
        <v>90</v>
      </c>
      <c r="C25" s="272">
        <v>4864895</v>
      </c>
      <c r="D25" s="30" t="s">
        <v>12</v>
      </c>
      <c r="E25" s="31" t="s">
        <v>300</v>
      </c>
      <c r="F25" s="277">
        <v>800</v>
      </c>
      <c r="G25" s="251">
        <v>994306</v>
      </c>
      <c r="H25" s="252">
        <v>994289</v>
      </c>
      <c r="I25" s="203">
        <f t="shared" si="6"/>
        <v>17</v>
      </c>
      <c r="J25" s="203">
        <f t="shared" si="7"/>
        <v>13600</v>
      </c>
      <c r="K25" s="792">
        <f t="shared" si="8"/>
        <v>1.3599999999999999E-2</v>
      </c>
      <c r="L25" s="251">
        <v>7049</v>
      </c>
      <c r="M25" s="252">
        <v>7030</v>
      </c>
      <c r="N25" s="203">
        <f t="shared" si="9"/>
        <v>19</v>
      </c>
      <c r="O25" s="203">
        <f t="shared" si="10"/>
        <v>15200</v>
      </c>
      <c r="P25" s="792">
        <f t="shared" si="11"/>
        <v>1.52E-2</v>
      </c>
      <c r="Q25" s="338"/>
    </row>
    <row r="26" spans="1:19" s="334" customFormat="1" ht="15.95" customHeight="1">
      <c r="A26" s="268">
        <v>16</v>
      </c>
      <c r="B26" s="269" t="s">
        <v>91</v>
      </c>
      <c r="C26" s="272">
        <v>4864826</v>
      </c>
      <c r="D26" s="30" t="s">
        <v>12</v>
      </c>
      <c r="E26" s="31" t="s">
        <v>300</v>
      </c>
      <c r="F26" s="277">
        <v>133.33000000000001</v>
      </c>
      <c r="G26" s="251">
        <v>14348</v>
      </c>
      <c r="H26" s="252">
        <v>14136</v>
      </c>
      <c r="I26" s="203">
        <f t="shared" si="6"/>
        <v>212</v>
      </c>
      <c r="J26" s="203">
        <f t="shared" si="7"/>
        <v>28265.960000000003</v>
      </c>
      <c r="K26" s="792">
        <f t="shared" si="8"/>
        <v>2.8265960000000003E-2</v>
      </c>
      <c r="L26" s="251">
        <v>8520</v>
      </c>
      <c r="M26" s="252">
        <v>8574</v>
      </c>
      <c r="N26" s="203">
        <f t="shared" si="9"/>
        <v>-54</v>
      </c>
      <c r="O26" s="203">
        <f t="shared" si="10"/>
        <v>-7199.8200000000006</v>
      </c>
      <c r="P26" s="792">
        <f t="shared" si="11"/>
        <v>-7.1998200000000009E-3</v>
      </c>
      <c r="Q26" s="338"/>
    </row>
    <row r="27" spans="1:19" s="334" customFormat="1" ht="15.95" customHeight="1">
      <c r="A27" s="268">
        <v>17</v>
      </c>
      <c r="B27" s="269" t="s">
        <v>113</v>
      </c>
      <c r="C27" s="272">
        <v>4865143</v>
      </c>
      <c r="D27" s="30" t="s">
        <v>12</v>
      </c>
      <c r="E27" s="31" t="s">
        <v>300</v>
      </c>
      <c r="F27" s="277">
        <v>1000</v>
      </c>
      <c r="G27" s="251">
        <v>25</v>
      </c>
      <c r="H27" s="252">
        <v>25</v>
      </c>
      <c r="I27" s="203">
        <f t="shared" si="6"/>
        <v>0</v>
      </c>
      <c r="J27" s="203">
        <f t="shared" si="7"/>
        <v>0</v>
      </c>
      <c r="K27" s="792">
        <f t="shared" si="8"/>
        <v>0</v>
      </c>
      <c r="L27" s="251">
        <v>998408</v>
      </c>
      <c r="M27" s="252">
        <v>998327</v>
      </c>
      <c r="N27" s="203">
        <f t="shared" si="9"/>
        <v>81</v>
      </c>
      <c r="O27" s="203">
        <f t="shared" si="10"/>
        <v>81000</v>
      </c>
      <c r="P27" s="792">
        <f t="shared" si="11"/>
        <v>8.1000000000000003E-2</v>
      </c>
      <c r="Q27" s="338"/>
    </row>
    <row r="28" spans="1:19" s="334" customFormat="1" ht="15.95" customHeight="1">
      <c r="A28" s="268">
        <v>18</v>
      </c>
      <c r="B28" s="269" t="s">
        <v>114</v>
      </c>
      <c r="C28" s="272">
        <v>4864883</v>
      </c>
      <c r="D28" s="30" t="s">
        <v>12</v>
      </c>
      <c r="E28" s="31" t="s">
        <v>300</v>
      </c>
      <c r="F28" s="277">
        <v>1000</v>
      </c>
      <c r="G28" s="251">
        <v>191</v>
      </c>
      <c r="H28" s="252">
        <v>152</v>
      </c>
      <c r="I28" s="203">
        <f t="shared" si="6"/>
        <v>39</v>
      </c>
      <c r="J28" s="203">
        <f t="shared" si="7"/>
        <v>39000</v>
      </c>
      <c r="K28" s="792">
        <f t="shared" si="8"/>
        <v>3.9E-2</v>
      </c>
      <c r="L28" s="251">
        <v>15931</v>
      </c>
      <c r="M28" s="252">
        <v>15922</v>
      </c>
      <c r="N28" s="203">
        <f t="shared" si="9"/>
        <v>9</v>
      </c>
      <c r="O28" s="203">
        <f t="shared" si="10"/>
        <v>9000</v>
      </c>
      <c r="P28" s="792">
        <f t="shared" si="11"/>
        <v>8.9999999999999993E-3</v>
      </c>
      <c r="Q28" s="338"/>
    </row>
    <row r="29" spans="1:19" s="334" customFormat="1" ht="15.95" customHeight="1">
      <c r="A29" s="268"/>
      <c r="B29" s="271" t="s">
        <v>92</v>
      </c>
      <c r="C29" s="272"/>
      <c r="D29" s="30"/>
      <c r="E29" s="30"/>
      <c r="F29" s="277"/>
      <c r="G29" s="251"/>
      <c r="H29" s="252"/>
      <c r="I29" s="362"/>
      <c r="J29" s="362"/>
      <c r="K29" s="795"/>
      <c r="L29" s="251"/>
      <c r="M29" s="252"/>
      <c r="N29" s="362"/>
      <c r="O29" s="362"/>
      <c r="P29" s="795"/>
      <c r="Q29" s="338"/>
    </row>
    <row r="30" spans="1:19" s="334" customFormat="1" ht="15.95" customHeight="1">
      <c r="A30" s="268">
        <v>19</v>
      </c>
      <c r="B30" s="269" t="s">
        <v>93</v>
      </c>
      <c r="C30" s="272">
        <v>4864954</v>
      </c>
      <c r="D30" s="30" t="s">
        <v>12</v>
      </c>
      <c r="E30" s="31" t="s">
        <v>300</v>
      </c>
      <c r="F30" s="277">
        <v>1250</v>
      </c>
      <c r="G30" s="251">
        <v>930170</v>
      </c>
      <c r="H30" s="252">
        <v>930805</v>
      </c>
      <c r="I30" s="203">
        <f>G30-H30</f>
        <v>-635</v>
      </c>
      <c r="J30" s="203">
        <f>$F30*I30</f>
        <v>-793750</v>
      </c>
      <c r="K30" s="792">
        <f>J30/1000000</f>
        <v>-0.79374999999999996</v>
      </c>
      <c r="L30" s="251">
        <v>946999</v>
      </c>
      <c r="M30" s="252">
        <v>947002</v>
      </c>
      <c r="N30" s="203">
        <f>L30-M30</f>
        <v>-3</v>
      </c>
      <c r="O30" s="203">
        <f>$F30*N30</f>
        <v>-3750</v>
      </c>
      <c r="P30" s="792">
        <f>O30/1000000</f>
        <v>-3.7499999999999999E-3</v>
      </c>
      <c r="Q30" s="338"/>
    </row>
    <row r="31" spans="1:19" s="334" customFormat="1" ht="15.95" customHeight="1">
      <c r="A31" s="268">
        <v>20</v>
      </c>
      <c r="B31" s="269" t="s">
        <v>94</v>
      </c>
      <c r="C31" s="272">
        <v>4865030</v>
      </c>
      <c r="D31" s="30" t="s">
        <v>12</v>
      </c>
      <c r="E31" s="31" t="s">
        <v>300</v>
      </c>
      <c r="F31" s="277">
        <v>1000</v>
      </c>
      <c r="G31" s="251">
        <v>894893</v>
      </c>
      <c r="H31" s="252">
        <v>896481</v>
      </c>
      <c r="I31" s="203">
        <f>G31-H31</f>
        <v>-1588</v>
      </c>
      <c r="J31" s="203">
        <f>$F31*I31</f>
        <v>-1588000</v>
      </c>
      <c r="K31" s="792">
        <f>J31/1000000</f>
        <v>-1.5880000000000001</v>
      </c>
      <c r="L31" s="251">
        <v>933272</v>
      </c>
      <c r="M31" s="252">
        <v>933278</v>
      </c>
      <c r="N31" s="203">
        <f>L31-M31</f>
        <v>-6</v>
      </c>
      <c r="O31" s="203">
        <f>$F31*N31</f>
        <v>-6000</v>
      </c>
      <c r="P31" s="792">
        <f>O31/1000000</f>
        <v>-6.0000000000000001E-3</v>
      </c>
      <c r="Q31" s="338"/>
    </row>
    <row r="32" spans="1:19" s="334" customFormat="1" ht="15.95" customHeight="1">
      <c r="A32" s="268">
        <v>21</v>
      </c>
      <c r="B32" s="269" t="s">
        <v>319</v>
      </c>
      <c r="C32" s="272">
        <v>4865027</v>
      </c>
      <c r="D32" s="30" t="s">
        <v>12</v>
      </c>
      <c r="E32" s="31" t="s">
        <v>300</v>
      </c>
      <c r="F32" s="277">
        <v>1000</v>
      </c>
      <c r="G32" s="251">
        <v>996685</v>
      </c>
      <c r="H32" s="252">
        <v>997135</v>
      </c>
      <c r="I32" s="203">
        <f>G32-H32</f>
        <v>-450</v>
      </c>
      <c r="J32" s="203">
        <f>$F32*I32</f>
        <v>-450000</v>
      </c>
      <c r="K32" s="792">
        <f>J32/1000000</f>
        <v>-0.45</v>
      </c>
      <c r="L32" s="251">
        <v>999800</v>
      </c>
      <c r="M32" s="252">
        <v>999801</v>
      </c>
      <c r="N32" s="203">
        <f>L32-M32</f>
        <v>-1</v>
      </c>
      <c r="O32" s="203">
        <f>$F32*N32</f>
        <v>-1000</v>
      </c>
      <c r="P32" s="792">
        <f>O32/1000000</f>
        <v>-1E-3</v>
      </c>
      <c r="Q32" s="338"/>
    </row>
    <row r="33" spans="1:17" s="334" customFormat="1" ht="15.95" customHeight="1">
      <c r="A33" s="268"/>
      <c r="B33" s="271" t="s">
        <v>30</v>
      </c>
      <c r="C33" s="272"/>
      <c r="D33" s="30"/>
      <c r="E33" s="30"/>
      <c r="F33" s="277"/>
      <c r="G33" s="251"/>
      <c r="H33" s="252"/>
      <c r="I33" s="203"/>
      <c r="J33" s="203"/>
      <c r="K33" s="795">
        <f>SUM(K30:K32)</f>
        <v>-2.8317500000000004</v>
      </c>
      <c r="L33" s="251"/>
      <c r="M33" s="252"/>
      <c r="N33" s="203"/>
      <c r="O33" s="203"/>
      <c r="P33" s="795">
        <f>SUM(P30:P32)</f>
        <v>-1.0749999999999999E-2</v>
      </c>
      <c r="Q33" s="338"/>
    </row>
    <row r="34" spans="1:17" s="334" customFormat="1" ht="15.95" customHeight="1">
      <c r="A34" s="268">
        <v>22</v>
      </c>
      <c r="B34" s="269" t="s">
        <v>95</v>
      </c>
      <c r="C34" s="272">
        <v>4902505</v>
      </c>
      <c r="D34" s="30" t="s">
        <v>12</v>
      </c>
      <c r="E34" s="31" t="s">
        <v>300</v>
      </c>
      <c r="F34" s="277">
        <v>-1000</v>
      </c>
      <c r="G34" s="251">
        <v>999991</v>
      </c>
      <c r="H34" s="252">
        <v>999992</v>
      </c>
      <c r="I34" s="203">
        <f>G34-H34</f>
        <v>-1</v>
      </c>
      <c r="J34" s="203">
        <f>$F34*I34</f>
        <v>1000</v>
      </c>
      <c r="K34" s="792">
        <f>J34/1000000</f>
        <v>1E-3</v>
      </c>
      <c r="L34" s="251">
        <v>2002</v>
      </c>
      <c r="M34" s="252">
        <v>2035</v>
      </c>
      <c r="N34" s="203">
        <f>L34-M34</f>
        <v>-33</v>
      </c>
      <c r="O34" s="203">
        <f>$F34*N34</f>
        <v>33000</v>
      </c>
      <c r="P34" s="792">
        <f>O34/1000000</f>
        <v>3.3000000000000002E-2</v>
      </c>
      <c r="Q34" s="346"/>
    </row>
    <row r="35" spans="1:17" s="334" customFormat="1" ht="15.95" customHeight="1">
      <c r="A35" s="268">
        <v>23</v>
      </c>
      <c r="B35" s="269" t="s">
        <v>96</v>
      </c>
      <c r="C35" s="272">
        <v>5128436</v>
      </c>
      <c r="D35" s="30" t="s">
        <v>12</v>
      </c>
      <c r="E35" s="31" t="s">
        <v>300</v>
      </c>
      <c r="F35" s="277">
        <v>-1000</v>
      </c>
      <c r="G35" s="251">
        <v>1027</v>
      </c>
      <c r="H35" s="252">
        <v>1149</v>
      </c>
      <c r="I35" s="203">
        <f>G35-H35</f>
        <v>-122</v>
      </c>
      <c r="J35" s="203">
        <f>$F35*I35</f>
        <v>122000</v>
      </c>
      <c r="K35" s="792">
        <f>J35/1000000</f>
        <v>0.122</v>
      </c>
      <c r="L35" s="251">
        <v>765</v>
      </c>
      <c r="M35" s="252">
        <v>767</v>
      </c>
      <c r="N35" s="203">
        <f>L35-M35</f>
        <v>-2</v>
      </c>
      <c r="O35" s="203">
        <f>$F35*N35</f>
        <v>2000</v>
      </c>
      <c r="P35" s="968">
        <f>O35/1000000</f>
        <v>2E-3</v>
      </c>
      <c r="Q35" s="346"/>
    </row>
    <row r="36" spans="1:17" s="334" customFormat="1" ht="15.95" customHeight="1">
      <c r="A36" s="268">
        <v>24</v>
      </c>
      <c r="B36" s="567" t="s">
        <v>132</v>
      </c>
      <c r="C36" s="272">
        <v>4902585</v>
      </c>
      <c r="D36" s="30" t="s">
        <v>12</v>
      </c>
      <c r="E36" s="31" t="s">
        <v>300</v>
      </c>
      <c r="F36" s="277">
        <v>400</v>
      </c>
      <c r="G36" s="251">
        <v>999998</v>
      </c>
      <c r="H36" s="252">
        <v>999998</v>
      </c>
      <c r="I36" s="203">
        <f>G36-H36</f>
        <v>0</v>
      </c>
      <c r="J36" s="203">
        <f>$F36*I36</f>
        <v>0</v>
      </c>
      <c r="K36" s="792">
        <f>J36/1000000</f>
        <v>0</v>
      </c>
      <c r="L36" s="251">
        <v>11</v>
      </c>
      <c r="M36" s="252">
        <v>11</v>
      </c>
      <c r="N36" s="203">
        <f>L36-M36</f>
        <v>0</v>
      </c>
      <c r="O36" s="203">
        <f>$F36*N36</f>
        <v>0</v>
      </c>
      <c r="P36" s="792">
        <f>O36/1000000</f>
        <v>0</v>
      </c>
      <c r="Q36" s="346"/>
    </row>
    <row r="37" spans="1:17" s="334" customFormat="1" ht="15.95" customHeight="1">
      <c r="A37" s="268"/>
      <c r="B37" s="271" t="s">
        <v>25</v>
      </c>
      <c r="C37" s="272"/>
      <c r="D37" s="30"/>
      <c r="E37" s="30"/>
      <c r="F37" s="277"/>
      <c r="G37" s="251"/>
      <c r="H37" s="252"/>
      <c r="I37" s="203"/>
      <c r="J37" s="203"/>
      <c r="K37" s="792"/>
      <c r="L37" s="251"/>
      <c r="M37" s="252"/>
      <c r="N37" s="203"/>
      <c r="O37" s="203"/>
      <c r="P37" s="792"/>
      <c r="Q37" s="338"/>
    </row>
    <row r="38" spans="1:17" s="334" customFormat="1" ht="15">
      <c r="A38" s="268">
        <v>25</v>
      </c>
      <c r="B38" s="243" t="s">
        <v>43</v>
      </c>
      <c r="C38" s="272">
        <v>4864854</v>
      </c>
      <c r="D38" s="33" t="s">
        <v>12</v>
      </c>
      <c r="E38" s="31" t="s">
        <v>300</v>
      </c>
      <c r="F38" s="277">
        <v>1000</v>
      </c>
      <c r="G38" s="251">
        <v>998862</v>
      </c>
      <c r="H38" s="252">
        <v>998862</v>
      </c>
      <c r="I38" s="203">
        <f>G38-H38</f>
        <v>0</v>
      </c>
      <c r="J38" s="203">
        <f>$F38*I38</f>
        <v>0</v>
      </c>
      <c r="K38" s="792">
        <f>J38/1000000</f>
        <v>0</v>
      </c>
      <c r="L38" s="251">
        <v>9295</v>
      </c>
      <c r="M38" s="252">
        <v>9518</v>
      </c>
      <c r="N38" s="203">
        <f>L38-M38</f>
        <v>-223</v>
      </c>
      <c r="O38" s="203">
        <f>$F38*N38</f>
        <v>-223000</v>
      </c>
      <c r="P38" s="792">
        <f>O38/1000000</f>
        <v>-0.223</v>
      </c>
      <c r="Q38" s="358"/>
    </row>
    <row r="39" spans="1:17" s="334" customFormat="1" ht="15.95" customHeight="1">
      <c r="A39" s="268"/>
      <c r="B39" s="271" t="s">
        <v>97</v>
      </c>
      <c r="C39" s="272"/>
      <c r="D39" s="30"/>
      <c r="E39" s="30"/>
      <c r="F39" s="277"/>
      <c r="G39" s="251"/>
      <c r="H39" s="252"/>
      <c r="I39" s="203"/>
      <c r="J39" s="203"/>
      <c r="K39" s="792"/>
      <c r="L39" s="251"/>
      <c r="M39" s="252"/>
      <c r="N39" s="203"/>
      <c r="O39" s="203"/>
      <c r="P39" s="792"/>
      <c r="Q39" s="338"/>
    </row>
    <row r="40" spans="1:17" s="334" customFormat="1" ht="17.25" customHeight="1">
      <c r="A40" s="268">
        <v>26</v>
      </c>
      <c r="B40" s="269" t="s">
        <v>98</v>
      </c>
      <c r="C40" s="272">
        <v>4864970</v>
      </c>
      <c r="D40" s="30" t="s">
        <v>12</v>
      </c>
      <c r="E40" s="31" t="s">
        <v>300</v>
      </c>
      <c r="F40" s="277">
        <v>-1000</v>
      </c>
      <c r="G40" s="251">
        <v>26864</v>
      </c>
      <c r="H40" s="252">
        <v>26627</v>
      </c>
      <c r="I40" s="203">
        <f>G40-H40</f>
        <v>237</v>
      </c>
      <c r="J40" s="203">
        <f>$F40*I40</f>
        <v>-237000</v>
      </c>
      <c r="K40" s="792">
        <f>J40/1000000</f>
        <v>-0.23699999999999999</v>
      </c>
      <c r="L40" s="251">
        <v>3599</v>
      </c>
      <c r="M40" s="252">
        <v>3407</v>
      </c>
      <c r="N40" s="203">
        <f>L40-M40</f>
        <v>192</v>
      </c>
      <c r="O40" s="203">
        <f>$F40*N40</f>
        <v>-192000</v>
      </c>
      <c r="P40" s="792">
        <f>O40/1000000</f>
        <v>-0.192</v>
      </c>
      <c r="Q40" s="338"/>
    </row>
    <row r="41" spans="1:17" s="334" customFormat="1" ht="15.95" customHeight="1">
      <c r="A41" s="268">
        <v>27</v>
      </c>
      <c r="B41" s="269" t="s">
        <v>99</v>
      </c>
      <c r="C41" s="272" t="s">
        <v>496</v>
      </c>
      <c r="D41" s="257" t="s">
        <v>438</v>
      </c>
      <c r="E41" s="341" t="s">
        <v>300</v>
      </c>
      <c r="F41" s="575">
        <v>-0.5</v>
      </c>
      <c r="G41" s="251">
        <v>211000</v>
      </c>
      <c r="H41" s="252">
        <v>13000</v>
      </c>
      <c r="I41" s="203">
        <f>G41-H41</f>
        <v>198000</v>
      </c>
      <c r="J41" s="203">
        <f>$F41*I41</f>
        <v>-99000</v>
      </c>
      <c r="K41" s="792">
        <f>J41/1000000</f>
        <v>-9.9000000000000005E-2</v>
      </c>
      <c r="L41" s="251">
        <v>64000</v>
      </c>
      <c r="M41" s="252">
        <v>-30000</v>
      </c>
      <c r="N41" s="203">
        <f>L41-M41</f>
        <v>94000</v>
      </c>
      <c r="O41" s="203">
        <f>$F41*N41</f>
        <v>-47000</v>
      </c>
      <c r="P41" s="792">
        <f>O41/1000000</f>
        <v>-4.7E-2</v>
      </c>
      <c r="Q41" s="346"/>
    </row>
    <row r="42" spans="1:17" s="334" customFormat="1" ht="15.95" customHeight="1">
      <c r="A42" s="268">
        <v>28</v>
      </c>
      <c r="B42" s="269" t="s">
        <v>100</v>
      </c>
      <c r="C42" s="272">
        <v>4864934</v>
      </c>
      <c r="D42" s="30" t="s">
        <v>12</v>
      </c>
      <c r="E42" s="31" t="s">
        <v>300</v>
      </c>
      <c r="F42" s="277">
        <v>-1000</v>
      </c>
      <c r="G42" s="251">
        <v>17792</v>
      </c>
      <c r="H42" s="252">
        <v>17793</v>
      </c>
      <c r="I42" s="203">
        <f>G42-H42</f>
        <v>-1</v>
      </c>
      <c r="J42" s="203">
        <f>$F42*I42</f>
        <v>1000</v>
      </c>
      <c r="K42" s="792">
        <f>J42/1000000</f>
        <v>1E-3</v>
      </c>
      <c r="L42" s="251">
        <v>0</v>
      </c>
      <c r="M42" s="252">
        <v>19</v>
      </c>
      <c r="N42" s="203">
        <f>L42-M42</f>
        <v>-19</v>
      </c>
      <c r="O42" s="203">
        <f>$F42*N42</f>
        <v>19000</v>
      </c>
      <c r="P42" s="792">
        <f>O42/1000000</f>
        <v>1.9E-2</v>
      </c>
      <c r="Q42" s="357"/>
    </row>
    <row r="43" spans="1:17" s="334" customFormat="1" ht="15.95" customHeight="1">
      <c r="A43" s="268"/>
      <c r="B43" s="269"/>
      <c r="C43" s="272"/>
      <c r="D43" s="30"/>
      <c r="E43" s="31"/>
      <c r="F43" s="277">
        <v>-1000</v>
      </c>
      <c r="G43" s="251"/>
      <c r="H43" s="252"/>
      <c r="I43" s="203"/>
      <c r="J43" s="203"/>
      <c r="K43" s="792"/>
      <c r="L43" s="251">
        <v>999937</v>
      </c>
      <c r="M43" s="252">
        <v>999999</v>
      </c>
      <c r="N43" s="203">
        <f>L43-M43</f>
        <v>-62</v>
      </c>
      <c r="O43" s="203">
        <f>$F43*N43</f>
        <v>62000</v>
      </c>
      <c r="P43" s="792">
        <f>O43/1000000</f>
        <v>6.2E-2</v>
      </c>
      <c r="Q43" s="357"/>
    </row>
    <row r="44" spans="1:17" s="334" customFormat="1" ht="15.95" customHeight="1">
      <c r="A44" s="268">
        <v>29</v>
      </c>
      <c r="B44" s="243" t="s">
        <v>101</v>
      </c>
      <c r="C44" s="272">
        <v>4864906</v>
      </c>
      <c r="D44" s="30" t="s">
        <v>12</v>
      </c>
      <c r="E44" s="31" t="s">
        <v>300</v>
      </c>
      <c r="F44" s="277">
        <v>-1000</v>
      </c>
      <c r="G44" s="251">
        <v>9525</v>
      </c>
      <c r="H44" s="252">
        <v>9456</v>
      </c>
      <c r="I44" s="203">
        <f>G44-H44</f>
        <v>69</v>
      </c>
      <c r="J44" s="203">
        <f>$F44*I44</f>
        <v>-69000</v>
      </c>
      <c r="K44" s="792">
        <f>J44/1000000</f>
        <v>-6.9000000000000006E-2</v>
      </c>
      <c r="L44" s="251">
        <v>999752</v>
      </c>
      <c r="M44" s="252">
        <v>999806</v>
      </c>
      <c r="N44" s="203">
        <f>L44-M44</f>
        <v>-54</v>
      </c>
      <c r="O44" s="203">
        <f>$F44*N44</f>
        <v>54000</v>
      </c>
      <c r="P44" s="792">
        <f>O44/1000000</f>
        <v>5.3999999999999999E-2</v>
      </c>
      <c r="Q44" s="350"/>
    </row>
    <row r="45" spans="1:17" s="334" customFormat="1" ht="15.95" customHeight="1">
      <c r="A45" s="268"/>
      <c r="B45" s="271" t="s">
        <v>360</v>
      </c>
      <c r="C45" s="272"/>
      <c r="D45" s="340"/>
      <c r="E45" s="341"/>
      <c r="F45" s="277"/>
      <c r="G45" s="251"/>
      <c r="H45" s="252"/>
      <c r="I45" s="203"/>
      <c r="J45" s="203"/>
      <c r="K45" s="792"/>
      <c r="L45" s="251"/>
      <c r="M45" s="252"/>
      <c r="N45" s="203"/>
      <c r="O45" s="203"/>
      <c r="P45" s="792"/>
      <c r="Q45" s="543"/>
    </row>
    <row r="46" spans="1:17" s="334" customFormat="1" ht="15.95" customHeight="1">
      <c r="A46" s="268">
        <v>30</v>
      </c>
      <c r="B46" s="269" t="s">
        <v>98</v>
      </c>
      <c r="C46" s="272">
        <v>4864933</v>
      </c>
      <c r="D46" s="340" t="s">
        <v>12</v>
      </c>
      <c r="E46" s="341" t="s">
        <v>300</v>
      </c>
      <c r="F46" s="277">
        <v>-2000</v>
      </c>
      <c r="G46" s="251">
        <v>585</v>
      </c>
      <c r="H46" s="252">
        <v>585</v>
      </c>
      <c r="I46" s="203">
        <f>G46-H46</f>
        <v>0</v>
      </c>
      <c r="J46" s="203">
        <f>$F46*I46</f>
        <v>0</v>
      </c>
      <c r="K46" s="792">
        <f>J46/1000000</f>
        <v>0</v>
      </c>
      <c r="L46" s="251">
        <v>4269</v>
      </c>
      <c r="M46" s="252">
        <v>3600</v>
      </c>
      <c r="N46" s="203">
        <f>L46-M46</f>
        <v>669</v>
      </c>
      <c r="O46" s="203">
        <f>$F46*N46</f>
        <v>-1338000</v>
      </c>
      <c r="P46" s="792">
        <f>O46/1000000</f>
        <v>-1.3380000000000001</v>
      </c>
      <c r="Q46" s="509"/>
    </row>
    <row r="47" spans="1:17" s="334" customFormat="1" ht="15.95" customHeight="1">
      <c r="A47" s="268">
        <v>31</v>
      </c>
      <c r="B47" s="269" t="s">
        <v>363</v>
      </c>
      <c r="C47" s="272">
        <v>5128456</v>
      </c>
      <c r="D47" s="340" t="s">
        <v>12</v>
      </c>
      <c r="E47" s="341" t="s">
        <v>300</v>
      </c>
      <c r="F47" s="277">
        <v>-1000</v>
      </c>
      <c r="G47" s="251">
        <v>99382</v>
      </c>
      <c r="H47" s="252">
        <v>99382</v>
      </c>
      <c r="I47" s="203">
        <f>G47-H47</f>
        <v>0</v>
      </c>
      <c r="J47" s="203">
        <f>$F47*I47</f>
        <v>0</v>
      </c>
      <c r="K47" s="792">
        <f>J47/1000000</f>
        <v>0</v>
      </c>
      <c r="L47" s="251">
        <v>14261</v>
      </c>
      <c r="M47" s="252">
        <v>12846</v>
      </c>
      <c r="N47" s="203">
        <f>L47-M47</f>
        <v>1415</v>
      </c>
      <c r="O47" s="203">
        <f>$F47*N47</f>
        <v>-1415000</v>
      </c>
      <c r="P47" s="792">
        <f>O47/1000000</f>
        <v>-1.415</v>
      </c>
      <c r="Q47" s="681"/>
    </row>
    <row r="48" spans="1:17" s="334" customFormat="1" ht="15.95" customHeight="1">
      <c r="A48" s="268">
        <v>32</v>
      </c>
      <c r="B48" s="269" t="s">
        <v>361</v>
      </c>
      <c r="C48" s="272">
        <v>4864830</v>
      </c>
      <c r="D48" s="340" t="s">
        <v>12</v>
      </c>
      <c r="E48" s="341" t="s">
        <v>300</v>
      </c>
      <c r="F48" s="277">
        <v>-5000</v>
      </c>
      <c r="G48" s="251">
        <v>4320</v>
      </c>
      <c r="H48" s="252">
        <v>4320</v>
      </c>
      <c r="I48" s="203">
        <f>G48-H48</f>
        <v>0</v>
      </c>
      <c r="J48" s="203">
        <f>$F48*I48</f>
        <v>0</v>
      </c>
      <c r="K48" s="792">
        <f>J48/1000000</f>
        <v>0</v>
      </c>
      <c r="L48" s="251">
        <v>1379</v>
      </c>
      <c r="M48" s="252">
        <v>1259</v>
      </c>
      <c r="N48" s="203">
        <f>L48-M48</f>
        <v>120</v>
      </c>
      <c r="O48" s="203">
        <f>$F48*N48</f>
        <v>-600000</v>
      </c>
      <c r="P48" s="792">
        <f>O48/1000000</f>
        <v>-0.6</v>
      </c>
      <c r="Q48" s="555"/>
    </row>
    <row r="49" spans="1:17" s="334" customFormat="1" ht="14.25" customHeight="1">
      <c r="A49" s="268"/>
      <c r="B49" s="271" t="s">
        <v>40</v>
      </c>
      <c r="C49" s="272"/>
      <c r="D49" s="30"/>
      <c r="E49" s="30"/>
      <c r="F49" s="277"/>
      <c r="G49" s="251"/>
      <c r="H49" s="252"/>
      <c r="I49" s="203"/>
      <c r="J49" s="203"/>
      <c r="K49" s="792"/>
      <c r="L49" s="251"/>
      <c r="M49" s="252"/>
      <c r="N49" s="203"/>
      <c r="O49" s="203"/>
      <c r="P49" s="792"/>
      <c r="Q49" s="338"/>
    </row>
    <row r="50" spans="1:17" s="334" customFormat="1" ht="14.25" customHeight="1">
      <c r="A50" s="268"/>
      <c r="B50" s="270" t="s">
        <v>17</v>
      </c>
      <c r="C50" s="272"/>
      <c r="D50" s="33"/>
      <c r="E50" s="33"/>
      <c r="F50" s="277"/>
      <c r="G50" s="251"/>
      <c r="H50" s="252"/>
      <c r="I50" s="203"/>
      <c r="J50" s="203"/>
      <c r="K50" s="792"/>
      <c r="L50" s="251"/>
      <c r="M50" s="252"/>
      <c r="N50" s="203"/>
      <c r="O50" s="203"/>
      <c r="P50" s="792"/>
      <c r="Q50" s="338"/>
    </row>
    <row r="51" spans="1:17" s="334" customFormat="1" ht="14.25" customHeight="1">
      <c r="A51" s="268">
        <v>33</v>
      </c>
      <c r="B51" s="269" t="s">
        <v>18</v>
      </c>
      <c r="C51" s="272">
        <v>4865119</v>
      </c>
      <c r="D51" s="340" t="s">
        <v>12</v>
      </c>
      <c r="E51" s="341" t="s">
        <v>300</v>
      </c>
      <c r="F51" s="277">
        <v>1333.33</v>
      </c>
      <c r="G51" s="268">
        <v>200</v>
      </c>
      <c r="H51" s="258">
        <v>188</v>
      </c>
      <c r="I51" s="258">
        <f>G51-H51</f>
        <v>12</v>
      </c>
      <c r="J51" s="258">
        <f>$F51*I51</f>
        <v>15999.96</v>
      </c>
      <c r="K51" s="790">
        <f>J51/1000000</f>
        <v>1.5999960000000001E-2</v>
      </c>
      <c r="L51" s="268">
        <v>23</v>
      </c>
      <c r="M51" s="258">
        <v>15</v>
      </c>
      <c r="N51" s="258">
        <f>L51-M51</f>
        <v>8</v>
      </c>
      <c r="O51" s="258">
        <f>$F51*N51</f>
        <v>10666.64</v>
      </c>
      <c r="P51" s="790">
        <f>O51/1000000</f>
        <v>1.066664E-2</v>
      </c>
      <c r="Q51" s="950"/>
    </row>
    <row r="52" spans="1:17" s="334" customFormat="1" ht="15.95" customHeight="1">
      <c r="A52" s="268">
        <v>34</v>
      </c>
      <c r="B52" s="269" t="s">
        <v>19</v>
      </c>
      <c r="C52" s="272">
        <v>4864825</v>
      </c>
      <c r="D52" s="30" t="s">
        <v>12</v>
      </c>
      <c r="E52" s="31" t="s">
        <v>300</v>
      </c>
      <c r="F52" s="277">
        <v>133.33000000000001</v>
      </c>
      <c r="G52" s="251">
        <v>5465</v>
      </c>
      <c r="H52" s="252">
        <v>5449</v>
      </c>
      <c r="I52" s="203">
        <f>G52-H52</f>
        <v>16</v>
      </c>
      <c r="J52" s="203">
        <f>$F52*I52</f>
        <v>2133.2800000000002</v>
      </c>
      <c r="K52" s="792">
        <f>J52/1000000</f>
        <v>2.13328E-3</v>
      </c>
      <c r="L52" s="251">
        <v>8058</v>
      </c>
      <c r="M52" s="252">
        <v>8040</v>
      </c>
      <c r="N52" s="203">
        <f>L52-M52</f>
        <v>18</v>
      </c>
      <c r="O52" s="203">
        <f>$F52*N52</f>
        <v>2399.94</v>
      </c>
      <c r="P52" s="792">
        <f>O52/1000000</f>
        <v>2.3999400000000001E-3</v>
      </c>
      <c r="Q52" s="338"/>
    </row>
    <row r="53" spans="1:17" s="334" customFormat="1" ht="15.95" customHeight="1">
      <c r="A53" s="268"/>
      <c r="B53" s="271" t="s">
        <v>110</v>
      </c>
      <c r="C53" s="272"/>
      <c r="D53" s="30"/>
      <c r="E53" s="30"/>
      <c r="F53" s="277"/>
      <c r="G53" s="251"/>
      <c r="H53" s="252"/>
      <c r="I53" s="203"/>
      <c r="J53" s="203"/>
      <c r="K53" s="792"/>
      <c r="L53" s="251"/>
      <c r="M53" s="252"/>
      <c r="N53" s="203"/>
      <c r="O53" s="203"/>
      <c r="P53" s="792"/>
      <c r="Q53" s="338"/>
    </row>
    <row r="54" spans="1:17" s="334" customFormat="1" ht="15.95" customHeight="1">
      <c r="A54" s="268">
        <v>35</v>
      </c>
      <c r="B54" s="269" t="s">
        <v>111</v>
      </c>
      <c r="C54" s="272">
        <v>4865137</v>
      </c>
      <c r="D54" s="30" t="s">
        <v>12</v>
      </c>
      <c r="E54" s="31" t="s">
        <v>300</v>
      </c>
      <c r="F54" s="277">
        <v>1000</v>
      </c>
      <c r="G54" s="251">
        <v>0</v>
      </c>
      <c r="H54" s="252">
        <v>0</v>
      </c>
      <c r="I54" s="203">
        <f>G54-H54</f>
        <v>0</v>
      </c>
      <c r="J54" s="203">
        <f>$F54*I54</f>
        <v>0</v>
      </c>
      <c r="K54" s="792">
        <f>J54/1000000</f>
        <v>0</v>
      </c>
      <c r="L54" s="251">
        <v>0</v>
      </c>
      <c r="M54" s="252">
        <v>0</v>
      </c>
      <c r="N54" s="203">
        <f>L54-M54</f>
        <v>0</v>
      </c>
      <c r="O54" s="203">
        <f>$F54*N54</f>
        <v>0</v>
      </c>
      <c r="P54" s="792">
        <f>O54/1000000</f>
        <v>0</v>
      </c>
      <c r="Q54" s="338"/>
    </row>
    <row r="55" spans="1:17" s="361" customFormat="1" ht="15.95" customHeight="1">
      <c r="A55" s="268">
        <v>36</v>
      </c>
      <c r="B55" s="243" t="s">
        <v>112</v>
      </c>
      <c r="C55" s="272">
        <v>4864828</v>
      </c>
      <c r="D55" s="33" t="s">
        <v>12</v>
      </c>
      <c r="E55" s="31" t="s">
        <v>300</v>
      </c>
      <c r="F55" s="277">
        <v>133</v>
      </c>
      <c r="G55" s="251">
        <v>992379</v>
      </c>
      <c r="H55" s="252">
        <v>992379</v>
      </c>
      <c r="I55" s="203">
        <f>G55-H55</f>
        <v>0</v>
      </c>
      <c r="J55" s="203">
        <f>$F55*I55</f>
        <v>0</v>
      </c>
      <c r="K55" s="792">
        <f>J55/1000000</f>
        <v>0</v>
      </c>
      <c r="L55" s="251">
        <v>995238</v>
      </c>
      <c r="M55" s="252">
        <v>995677</v>
      </c>
      <c r="N55" s="203">
        <f>L55-M55</f>
        <v>-439</v>
      </c>
      <c r="O55" s="203">
        <f>$F55*N55</f>
        <v>-58387</v>
      </c>
      <c r="P55" s="792">
        <f>O55/1000000</f>
        <v>-5.8387000000000001E-2</v>
      </c>
      <c r="Q55" s="724"/>
    </row>
    <row r="56" spans="1:17" s="334" customFormat="1" ht="15.95" customHeight="1">
      <c r="A56" s="268"/>
      <c r="B56" s="270" t="s">
        <v>393</v>
      </c>
      <c r="C56" s="272"/>
      <c r="D56" s="33"/>
      <c r="E56" s="31"/>
      <c r="F56" s="277"/>
      <c r="G56" s="251"/>
      <c r="H56" s="252"/>
      <c r="I56" s="203"/>
      <c r="J56" s="203"/>
      <c r="K56" s="792"/>
      <c r="L56" s="251"/>
      <c r="M56" s="252"/>
      <c r="N56" s="203"/>
      <c r="O56" s="203"/>
      <c r="P56" s="792"/>
      <c r="Q56" s="724"/>
    </row>
    <row r="57" spans="1:17" s="334" customFormat="1" ht="15.95" customHeight="1">
      <c r="A57" s="268">
        <v>37</v>
      </c>
      <c r="B57" s="243" t="s">
        <v>34</v>
      </c>
      <c r="C57" s="272">
        <v>5295145</v>
      </c>
      <c r="D57" s="33" t="s">
        <v>12</v>
      </c>
      <c r="E57" s="31" t="s">
        <v>300</v>
      </c>
      <c r="F57" s="277">
        <v>-1000</v>
      </c>
      <c r="G57" s="251">
        <v>998391</v>
      </c>
      <c r="H57" s="252">
        <v>998370</v>
      </c>
      <c r="I57" s="203">
        <f>G57-H57</f>
        <v>21</v>
      </c>
      <c r="J57" s="203">
        <f>$F57*I57</f>
        <v>-21000</v>
      </c>
      <c r="K57" s="792">
        <f>J57/1000000</f>
        <v>-2.1000000000000001E-2</v>
      </c>
      <c r="L57" s="251">
        <v>990561</v>
      </c>
      <c r="M57" s="252">
        <v>990564</v>
      </c>
      <c r="N57" s="203">
        <f>L57-M57</f>
        <v>-3</v>
      </c>
      <c r="O57" s="203">
        <f>$F57*N57</f>
        <v>3000</v>
      </c>
      <c r="P57" s="792">
        <f>O57/1000000</f>
        <v>3.0000000000000001E-3</v>
      </c>
      <c r="Q57" s="724"/>
    </row>
    <row r="58" spans="1:17" s="361" customFormat="1" ht="15.95" customHeight="1">
      <c r="A58" s="268">
        <v>38</v>
      </c>
      <c r="B58" s="243" t="s">
        <v>161</v>
      </c>
      <c r="C58" s="272">
        <v>5295146</v>
      </c>
      <c r="D58" s="272" t="s">
        <v>12</v>
      </c>
      <c r="E58" s="272" t="s">
        <v>300</v>
      </c>
      <c r="F58" s="277">
        <v>-1000</v>
      </c>
      <c r="G58" s="251">
        <v>8832</v>
      </c>
      <c r="H58" s="252">
        <v>8805</v>
      </c>
      <c r="I58" s="272">
        <f>G58-H58</f>
        <v>27</v>
      </c>
      <c r="J58" s="272">
        <f>$F58*I58</f>
        <v>-27000</v>
      </c>
      <c r="K58" s="768">
        <f>J58/1000000</f>
        <v>-2.7E-2</v>
      </c>
      <c r="L58" s="251">
        <v>969737</v>
      </c>
      <c r="M58" s="252">
        <v>969740</v>
      </c>
      <c r="N58" s="272">
        <f>L58-M58</f>
        <v>-3</v>
      </c>
      <c r="O58" s="272">
        <f>$F58*N58</f>
        <v>3000</v>
      </c>
      <c r="P58" s="768">
        <f>O58/1000000</f>
        <v>3.0000000000000001E-3</v>
      </c>
      <c r="Q58" s="724"/>
    </row>
    <row r="59" spans="1:17" s="361" customFormat="1" ht="15.95" customHeight="1">
      <c r="A59" s="268"/>
      <c r="B59" s="270" t="s">
        <v>468</v>
      </c>
      <c r="C59" s="272"/>
      <c r="D59" s="272"/>
      <c r="E59" s="272"/>
      <c r="F59" s="277"/>
      <c r="G59" s="251"/>
      <c r="H59" s="252"/>
      <c r="I59" s="272"/>
      <c r="J59" s="272"/>
      <c r="K59" s="790"/>
      <c r="L59" s="252"/>
      <c r="M59" s="252"/>
      <c r="N59" s="272"/>
      <c r="O59" s="272"/>
      <c r="P59" s="790"/>
      <c r="Q59" s="724"/>
    </row>
    <row r="60" spans="1:17" s="361" customFormat="1" ht="15.95" customHeight="1">
      <c r="A60" s="268">
        <v>39</v>
      </c>
      <c r="B60" s="269" t="s">
        <v>469</v>
      </c>
      <c r="C60" s="272" t="s">
        <v>471</v>
      </c>
      <c r="D60" s="257" t="s">
        <v>438</v>
      </c>
      <c r="E60" s="243" t="s">
        <v>300</v>
      </c>
      <c r="F60" s="277">
        <v>-1</v>
      </c>
      <c r="G60" s="251">
        <v>1676000</v>
      </c>
      <c r="H60" s="252">
        <v>1644000</v>
      </c>
      <c r="I60" s="203">
        <f>G60-H60</f>
        <v>32000</v>
      </c>
      <c r="J60" s="203">
        <f>$F60*I60</f>
        <v>-32000</v>
      </c>
      <c r="K60" s="792">
        <f>J60/1000000</f>
        <v>-3.2000000000000001E-2</v>
      </c>
      <c r="L60" s="251">
        <v>470000</v>
      </c>
      <c r="M60" s="252">
        <v>407000</v>
      </c>
      <c r="N60" s="203">
        <f>L60-M60</f>
        <v>63000</v>
      </c>
      <c r="O60" s="203">
        <f>$F60*N60</f>
        <v>-63000</v>
      </c>
      <c r="P60" s="792">
        <f>O60/1000000</f>
        <v>-6.3E-2</v>
      </c>
      <c r="Q60" s="724"/>
    </row>
    <row r="61" spans="1:17" s="361" customFormat="1" ht="15.95" customHeight="1">
      <c r="A61" s="268">
        <v>40</v>
      </c>
      <c r="B61" s="269" t="s">
        <v>470</v>
      </c>
      <c r="C61" s="272" t="s">
        <v>472</v>
      </c>
      <c r="D61" s="257" t="s">
        <v>438</v>
      </c>
      <c r="E61" s="243" t="s">
        <v>300</v>
      </c>
      <c r="F61" s="277">
        <v>-1</v>
      </c>
      <c r="G61" s="251">
        <v>4255000.0599999996</v>
      </c>
      <c r="H61" s="252">
        <v>4251000.0599999996</v>
      </c>
      <c r="I61" s="272">
        <f>G61-H61</f>
        <v>4000</v>
      </c>
      <c r="J61" s="272">
        <f>$F61*I61</f>
        <v>-4000</v>
      </c>
      <c r="K61" s="768">
        <f>J61/1000000</f>
        <v>-4.0000000000000001E-3</v>
      </c>
      <c r="L61" s="251">
        <v>676000</v>
      </c>
      <c r="M61" s="252">
        <v>659000</v>
      </c>
      <c r="N61" s="272">
        <f>L61-M61</f>
        <v>17000</v>
      </c>
      <c r="O61" s="272">
        <f>$F61*N61</f>
        <v>-17000</v>
      </c>
      <c r="P61" s="768">
        <f>O61/1000000</f>
        <v>-1.7000000000000001E-2</v>
      </c>
      <c r="Q61" s="724"/>
    </row>
    <row r="62" spans="1:17" s="334" customFormat="1" ht="6" customHeight="1" thickBot="1">
      <c r="A62" s="511"/>
      <c r="B62" s="549"/>
      <c r="C62" s="273"/>
      <c r="D62" s="910"/>
      <c r="E62" s="366"/>
      <c r="F62" s="911"/>
      <c r="G62" s="336"/>
      <c r="H62" s="337"/>
      <c r="I62" s="912"/>
      <c r="J62" s="912"/>
      <c r="K62" s="913"/>
      <c r="L62" s="337"/>
      <c r="M62" s="337"/>
      <c r="N62" s="912"/>
      <c r="O62" s="912"/>
      <c r="P62" s="913"/>
      <c r="Q62" s="405"/>
    </row>
    <row r="63" spans="1:17" s="334" customFormat="1" ht="15" customHeight="1" thickTop="1">
      <c r="B63" s="11" t="s">
        <v>128</v>
      </c>
      <c r="F63" s="438"/>
      <c r="G63" s="252"/>
      <c r="H63" s="252"/>
      <c r="I63" s="397"/>
      <c r="J63" s="397"/>
      <c r="K63" s="796">
        <f>SUM(K8:K62)-K33</f>
        <v>-3.3160801099999997</v>
      </c>
      <c r="N63" s="397"/>
      <c r="O63" s="397"/>
      <c r="P63" s="796">
        <f>SUM(P8:P62)-P33</f>
        <v>-3.9554363400000003</v>
      </c>
    </row>
    <row r="64" spans="1:17" s="334" customFormat="1" ht="1.5" customHeight="1">
      <c r="B64" s="11"/>
      <c r="F64" s="438"/>
      <c r="G64" s="252"/>
      <c r="H64" s="252"/>
      <c r="I64" s="397"/>
      <c r="J64" s="397"/>
      <c r="K64" s="797"/>
      <c r="N64" s="397"/>
      <c r="O64" s="397"/>
      <c r="P64" s="797"/>
    </row>
    <row r="65" spans="1:17" s="334" customFormat="1" ht="16.5">
      <c r="B65" s="11" t="s">
        <v>129</v>
      </c>
      <c r="F65" s="438"/>
      <c r="G65" s="252"/>
      <c r="H65" s="252"/>
      <c r="I65" s="397"/>
      <c r="J65" s="397"/>
      <c r="K65" s="796">
        <f>SUM(K63:K64)</f>
        <v>-3.3160801099999997</v>
      </c>
      <c r="N65" s="397"/>
      <c r="O65" s="397"/>
      <c r="P65" s="796">
        <f>SUM(P63:P64)</f>
        <v>-3.9554363400000003</v>
      </c>
    </row>
    <row r="66" spans="1:17" s="334" customFormat="1" ht="15">
      <c r="F66" s="438"/>
      <c r="G66" s="252"/>
      <c r="H66" s="252"/>
      <c r="K66" s="498"/>
      <c r="P66" s="498"/>
    </row>
    <row r="67" spans="1:17" s="334" customFormat="1" ht="15">
      <c r="F67" s="438"/>
      <c r="G67" s="252"/>
      <c r="H67" s="252"/>
      <c r="K67" s="498"/>
      <c r="P67" s="498"/>
      <c r="Q67" s="608" t="str">
        <f>NDPL!$Q$1</f>
        <v>AUGUST-2024</v>
      </c>
    </row>
    <row r="68" spans="1:17" s="334" customFormat="1" ht="15">
      <c r="F68" s="438"/>
      <c r="G68" s="252"/>
      <c r="H68" s="252"/>
      <c r="K68" s="498"/>
      <c r="P68" s="498"/>
    </row>
    <row r="69" spans="1:17" s="334" customFormat="1" ht="15">
      <c r="F69" s="438"/>
      <c r="G69" s="252"/>
      <c r="H69" s="252"/>
      <c r="K69" s="498"/>
      <c r="P69" s="498"/>
      <c r="Q69" s="608"/>
    </row>
    <row r="70" spans="1:17" s="334" customFormat="1" ht="18.75" thickBot="1">
      <c r="A70" s="70" t="s">
        <v>219</v>
      </c>
      <c r="F70" s="438"/>
      <c r="G70" s="609"/>
      <c r="H70" s="609"/>
      <c r="I70" s="35" t="s">
        <v>7</v>
      </c>
      <c r="J70" s="361"/>
      <c r="K70" s="766"/>
      <c r="L70" s="361"/>
      <c r="M70" s="361"/>
      <c r="N70" s="35" t="s">
        <v>348</v>
      </c>
      <c r="O70" s="361"/>
      <c r="P70" s="766"/>
    </row>
    <row r="71" spans="1:17" s="334" customFormat="1" ht="39.75" thickTop="1" thickBot="1">
      <c r="A71" s="374" t="s">
        <v>8</v>
      </c>
      <c r="B71" s="375" t="s">
        <v>9</v>
      </c>
      <c r="C71" s="376" t="s">
        <v>1</v>
      </c>
      <c r="D71" s="376" t="s">
        <v>2</v>
      </c>
      <c r="E71" s="376" t="s">
        <v>3</v>
      </c>
      <c r="F71" s="376" t="s">
        <v>10</v>
      </c>
      <c r="G71" s="374" t="str">
        <f>NDPL!G5</f>
        <v>FINAL READING 31/08/2024</v>
      </c>
      <c r="H71" s="376" t="str">
        <f>NDPL!H5</f>
        <v>INTIAL READING 01/08/2024</v>
      </c>
      <c r="I71" s="376" t="s">
        <v>4</v>
      </c>
      <c r="J71" s="376" t="s">
        <v>5</v>
      </c>
      <c r="K71" s="776" t="s">
        <v>6</v>
      </c>
      <c r="L71" s="374" t="str">
        <f>NDPL!G5</f>
        <v>FINAL READING 31/08/2024</v>
      </c>
      <c r="M71" s="376" t="str">
        <f>NDPL!H5</f>
        <v>INTIAL READING 01/08/2024</v>
      </c>
      <c r="N71" s="376" t="s">
        <v>4</v>
      </c>
      <c r="O71" s="376" t="s">
        <v>5</v>
      </c>
      <c r="P71" s="776" t="s">
        <v>6</v>
      </c>
      <c r="Q71" s="392" t="s">
        <v>266</v>
      </c>
    </row>
    <row r="72" spans="1:17" s="334" customFormat="1" ht="17.25" thickTop="1" thickBot="1">
      <c r="A72" s="594"/>
      <c r="B72" s="610"/>
      <c r="C72" s="594"/>
      <c r="D72" s="594"/>
      <c r="E72" s="594"/>
      <c r="F72" s="611"/>
      <c r="G72" s="594"/>
      <c r="H72" s="594"/>
      <c r="I72" s="594"/>
      <c r="J72" s="594"/>
      <c r="K72" s="798"/>
      <c r="L72" s="594"/>
      <c r="M72" s="594"/>
      <c r="N72" s="594"/>
      <c r="O72" s="594"/>
      <c r="P72" s="798"/>
    </row>
    <row r="73" spans="1:17" s="334" customFormat="1" ht="15.95" customHeight="1" thickTop="1">
      <c r="A73" s="266"/>
      <c r="B73" s="267" t="s">
        <v>116</v>
      </c>
      <c r="C73" s="26"/>
      <c r="D73" s="26"/>
      <c r="E73" s="26"/>
      <c r="F73" s="244"/>
      <c r="G73" s="19"/>
      <c r="H73" s="343"/>
      <c r="I73" s="343"/>
      <c r="J73" s="343"/>
      <c r="K73" s="769"/>
      <c r="L73" s="19"/>
      <c r="M73" s="343"/>
      <c r="N73" s="343"/>
      <c r="O73" s="343"/>
      <c r="P73" s="769"/>
      <c r="Q73" s="396"/>
    </row>
    <row r="74" spans="1:17" s="334" customFormat="1" ht="15.95" customHeight="1">
      <c r="A74" s="268">
        <v>1</v>
      </c>
      <c r="B74" s="269" t="s">
        <v>14</v>
      </c>
      <c r="C74" s="272">
        <v>4864977</v>
      </c>
      <c r="D74" s="30" t="s">
        <v>12</v>
      </c>
      <c r="E74" s="31" t="s">
        <v>300</v>
      </c>
      <c r="F74" s="277">
        <v>-1000</v>
      </c>
      <c r="G74" s="251">
        <v>1903</v>
      </c>
      <c r="H74" s="252">
        <v>1912</v>
      </c>
      <c r="I74" s="252">
        <f>G74-H74</f>
        <v>-9</v>
      </c>
      <c r="J74" s="252">
        <f>$F74*I74</f>
        <v>9000</v>
      </c>
      <c r="K74" s="762">
        <f>J74/1000000</f>
        <v>8.9999999999999993E-3</v>
      </c>
      <c r="L74" s="251">
        <v>1396</v>
      </c>
      <c r="M74" s="252">
        <v>1415</v>
      </c>
      <c r="N74" s="252">
        <f>L74-M74</f>
        <v>-19</v>
      </c>
      <c r="O74" s="252">
        <f>$F74*N74</f>
        <v>19000</v>
      </c>
      <c r="P74" s="762">
        <f>O74/1000000</f>
        <v>1.9E-2</v>
      </c>
      <c r="Q74" s="346"/>
    </row>
    <row r="75" spans="1:17" s="334" customFormat="1" ht="15.95" customHeight="1">
      <c r="A75" s="268">
        <v>2</v>
      </c>
      <c r="B75" s="269" t="s">
        <v>15</v>
      </c>
      <c r="C75" s="272">
        <v>4864939</v>
      </c>
      <c r="D75" s="30" t="s">
        <v>12</v>
      </c>
      <c r="E75" s="31" t="s">
        <v>300</v>
      </c>
      <c r="F75" s="277">
        <v>-1000</v>
      </c>
      <c r="G75" s="251">
        <v>1455</v>
      </c>
      <c r="H75" s="252">
        <v>1458</v>
      </c>
      <c r="I75" s="252">
        <f>G75-H75</f>
        <v>-3</v>
      </c>
      <c r="J75" s="252">
        <f>$F75*I75</f>
        <v>3000</v>
      </c>
      <c r="K75" s="762">
        <f>J75/1000000</f>
        <v>3.0000000000000001E-3</v>
      </c>
      <c r="L75" s="251">
        <v>1807</v>
      </c>
      <c r="M75" s="252">
        <v>1790</v>
      </c>
      <c r="N75" s="252">
        <f>L75-M75</f>
        <v>17</v>
      </c>
      <c r="O75" s="252">
        <f>$F75*N75</f>
        <v>-17000</v>
      </c>
      <c r="P75" s="762">
        <f>O75/1000000</f>
        <v>-1.7000000000000001E-2</v>
      </c>
      <c r="Q75" s="346"/>
    </row>
    <row r="76" spans="1:17" s="334" customFormat="1" ht="15">
      <c r="A76" s="268">
        <v>3</v>
      </c>
      <c r="B76" s="269" t="s">
        <v>16</v>
      </c>
      <c r="C76" s="272">
        <v>5100230</v>
      </c>
      <c r="D76" s="30" t="s">
        <v>12</v>
      </c>
      <c r="E76" s="31" t="s">
        <v>300</v>
      </c>
      <c r="F76" s="277">
        <v>-1000</v>
      </c>
      <c r="G76" s="251">
        <v>896</v>
      </c>
      <c r="H76" s="252">
        <v>904</v>
      </c>
      <c r="I76" s="252">
        <f>G76-H76</f>
        <v>-8</v>
      </c>
      <c r="J76" s="252">
        <f>$F76*I76</f>
        <v>8000</v>
      </c>
      <c r="K76" s="762">
        <f>J76/1000000</f>
        <v>8.0000000000000002E-3</v>
      </c>
      <c r="L76" s="251">
        <v>633</v>
      </c>
      <c r="M76" s="252">
        <v>667</v>
      </c>
      <c r="N76" s="252">
        <f>L76-M76</f>
        <v>-34</v>
      </c>
      <c r="O76" s="252">
        <f>$F76*N76</f>
        <v>34000</v>
      </c>
      <c r="P76" s="762">
        <f>O76/1000000</f>
        <v>3.4000000000000002E-2</v>
      </c>
      <c r="Q76" s="335"/>
    </row>
    <row r="77" spans="1:17" s="334" customFormat="1" ht="15">
      <c r="A77" s="268">
        <v>4</v>
      </c>
      <c r="B77" s="269" t="s">
        <v>151</v>
      </c>
      <c r="C77" s="272">
        <v>4864812</v>
      </c>
      <c r="D77" s="30" t="s">
        <v>12</v>
      </c>
      <c r="E77" s="31" t="s">
        <v>300</v>
      </c>
      <c r="F77" s="277">
        <v>-1000</v>
      </c>
      <c r="G77" s="251">
        <v>4587</v>
      </c>
      <c r="H77" s="252">
        <v>4716</v>
      </c>
      <c r="I77" s="252">
        <f>G77-H77</f>
        <v>-129</v>
      </c>
      <c r="J77" s="252">
        <f>$F77*I77</f>
        <v>129000</v>
      </c>
      <c r="K77" s="762">
        <f>J77/1000000</f>
        <v>0.129</v>
      </c>
      <c r="L77" s="251">
        <v>999797</v>
      </c>
      <c r="M77" s="252">
        <v>999824</v>
      </c>
      <c r="N77" s="252">
        <f>L77-M77</f>
        <v>-27</v>
      </c>
      <c r="O77" s="252">
        <f>$F77*N77</f>
        <v>27000</v>
      </c>
      <c r="P77" s="762">
        <f>O77/1000000</f>
        <v>2.7E-2</v>
      </c>
      <c r="Q77" s="568"/>
    </row>
    <row r="78" spans="1:17" s="334" customFormat="1" ht="15.95" customHeight="1">
      <c r="A78" s="268"/>
      <c r="B78" s="270" t="s">
        <v>117</v>
      </c>
      <c r="C78" s="272"/>
      <c r="D78" s="33"/>
      <c r="E78" s="33"/>
      <c r="F78" s="277"/>
      <c r="G78" s="251"/>
      <c r="H78" s="252"/>
      <c r="I78" s="349"/>
      <c r="J78" s="349"/>
      <c r="K78" s="799"/>
      <c r="L78" s="251"/>
      <c r="M78" s="252"/>
      <c r="N78" s="349"/>
      <c r="O78" s="349"/>
      <c r="P78" s="799"/>
      <c r="Q78" s="338"/>
    </row>
    <row r="79" spans="1:17" s="334" customFormat="1" ht="15" customHeight="1">
      <c r="A79" s="268">
        <v>5</v>
      </c>
      <c r="B79" s="269" t="s">
        <v>118</v>
      </c>
      <c r="C79" s="272">
        <v>4864978</v>
      </c>
      <c r="D79" s="30" t="s">
        <v>12</v>
      </c>
      <c r="E79" s="31" t="s">
        <v>300</v>
      </c>
      <c r="F79" s="277">
        <v>-1000</v>
      </c>
      <c r="G79" s="251">
        <v>41978</v>
      </c>
      <c r="H79" s="252">
        <v>41970</v>
      </c>
      <c r="I79" s="349">
        <f>G79-H79</f>
        <v>8</v>
      </c>
      <c r="J79" s="349">
        <f>$F79*I79</f>
        <v>-8000</v>
      </c>
      <c r="K79" s="799">
        <f>J79/1000000</f>
        <v>-8.0000000000000002E-3</v>
      </c>
      <c r="L79" s="251">
        <v>3242</v>
      </c>
      <c r="M79" s="252">
        <v>3182</v>
      </c>
      <c r="N79" s="349">
        <f>L79-M79</f>
        <v>60</v>
      </c>
      <c r="O79" s="349">
        <f>$F79*N79</f>
        <v>-60000</v>
      </c>
      <c r="P79" s="799">
        <f>O79/1000000</f>
        <v>-0.06</v>
      </c>
      <c r="Q79" s="338"/>
    </row>
    <row r="80" spans="1:17" s="334" customFormat="1" ht="15" customHeight="1">
      <c r="A80" s="268">
        <v>6</v>
      </c>
      <c r="B80" s="269" t="s">
        <v>119</v>
      </c>
      <c r="C80" s="272">
        <v>5128466</v>
      </c>
      <c r="D80" s="30" t="s">
        <v>12</v>
      </c>
      <c r="E80" s="31" t="s">
        <v>300</v>
      </c>
      <c r="F80" s="277">
        <v>-500</v>
      </c>
      <c r="G80" s="251">
        <v>25388</v>
      </c>
      <c r="H80" s="252">
        <v>25326</v>
      </c>
      <c r="I80" s="349">
        <f>G80-H80</f>
        <v>62</v>
      </c>
      <c r="J80" s="349">
        <f>$F80*I80</f>
        <v>-31000</v>
      </c>
      <c r="K80" s="799">
        <f>J80/1000000</f>
        <v>-3.1E-2</v>
      </c>
      <c r="L80" s="251">
        <v>7667</v>
      </c>
      <c r="M80" s="252">
        <v>7615</v>
      </c>
      <c r="N80" s="349">
        <f>L80-M80</f>
        <v>52</v>
      </c>
      <c r="O80" s="349">
        <f>$F80*N80</f>
        <v>-26000</v>
      </c>
      <c r="P80" s="799">
        <f>O80/1000000</f>
        <v>-2.5999999999999999E-2</v>
      </c>
      <c r="Q80" s="338"/>
    </row>
    <row r="81" spans="1:17" s="334" customFormat="1" ht="15" customHeight="1">
      <c r="A81" s="268">
        <v>7</v>
      </c>
      <c r="B81" s="269" t="s">
        <v>120</v>
      </c>
      <c r="C81" s="272">
        <v>4864973</v>
      </c>
      <c r="D81" s="30" t="s">
        <v>12</v>
      </c>
      <c r="E81" s="31" t="s">
        <v>300</v>
      </c>
      <c r="F81" s="277">
        <v>-1000</v>
      </c>
      <c r="G81" s="251">
        <v>490</v>
      </c>
      <c r="H81" s="252">
        <v>490</v>
      </c>
      <c r="I81" s="349">
        <f>G81-H81</f>
        <v>0</v>
      </c>
      <c r="J81" s="349">
        <f>$F81*I81</f>
        <v>0</v>
      </c>
      <c r="K81" s="799">
        <f>J81/1000000</f>
        <v>0</v>
      </c>
      <c r="L81" s="251">
        <v>1441</v>
      </c>
      <c r="M81" s="252">
        <v>1459</v>
      </c>
      <c r="N81" s="349">
        <f>L81-M81</f>
        <v>-18</v>
      </c>
      <c r="O81" s="349">
        <f>$F81*N81</f>
        <v>18000</v>
      </c>
      <c r="P81" s="799">
        <f>O81/1000000</f>
        <v>1.7999999999999999E-2</v>
      </c>
      <c r="Q81" s="338"/>
    </row>
    <row r="82" spans="1:17" s="368" customFormat="1" ht="15" customHeight="1">
      <c r="A82" s="737">
        <v>8</v>
      </c>
      <c r="B82" s="738" t="s">
        <v>497</v>
      </c>
      <c r="C82" s="740">
        <v>5128414</v>
      </c>
      <c r="D82" s="48" t="s">
        <v>12</v>
      </c>
      <c r="E82" s="49" t="s">
        <v>300</v>
      </c>
      <c r="F82" s="277">
        <v>-1000</v>
      </c>
      <c r="G82" s="251">
        <v>139</v>
      </c>
      <c r="H82" s="252">
        <v>140</v>
      </c>
      <c r="I82" s="349">
        <f>G82-H82</f>
        <v>-1</v>
      </c>
      <c r="J82" s="349">
        <f>$F82*I82</f>
        <v>1000</v>
      </c>
      <c r="K82" s="799">
        <f>J82/1000000</f>
        <v>1E-3</v>
      </c>
      <c r="L82" s="251">
        <v>87</v>
      </c>
      <c r="M82" s="252">
        <v>90</v>
      </c>
      <c r="N82" s="349">
        <f>L82-M82</f>
        <v>-3</v>
      </c>
      <c r="O82" s="349">
        <f>$F82*N82</f>
        <v>3000</v>
      </c>
      <c r="P82" s="799">
        <f>O82/1000000</f>
        <v>3.0000000000000001E-3</v>
      </c>
      <c r="Q82" s="459"/>
    </row>
    <row r="83" spans="1:17" s="334" customFormat="1" ht="15.75" customHeight="1">
      <c r="A83" s="268">
        <v>9</v>
      </c>
      <c r="B83" s="269" t="s">
        <v>121</v>
      </c>
      <c r="C83" s="272">
        <v>4865024</v>
      </c>
      <c r="D83" s="30" t="s">
        <v>12</v>
      </c>
      <c r="E83" s="31" t="s">
        <v>300</v>
      </c>
      <c r="F83" s="277">
        <v>-1000</v>
      </c>
      <c r="G83" s="251">
        <v>2018</v>
      </c>
      <c r="H83" s="252">
        <v>2018</v>
      </c>
      <c r="I83" s="252">
        <f>G83-H83</f>
        <v>0</v>
      </c>
      <c r="J83" s="252">
        <f>$F83*I83</f>
        <v>0</v>
      </c>
      <c r="K83" s="762">
        <f>J83/1000000</f>
        <v>0</v>
      </c>
      <c r="L83" s="251">
        <v>221</v>
      </c>
      <c r="M83" s="252">
        <v>221</v>
      </c>
      <c r="N83" s="252">
        <f>L83-M83</f>
        <v>0</v>
      </c>
      <c r="O83" s="252">
        <f>$F83*N83</f>
        <v>0</v>
      </c>
      <c r="P83" s="762">
        <f>O83/1000000</f>
        <v>0</v>
      </c>
      <c r="Q83" s="568" t="s">
        <v>517</v>
      </c>
    </row>
    <row r="84" spans="1:17" s="334" customFormat="1" ht="15.75" customHeight="1">
      <c r="A84" s="268"/>
      <c r="B84" s="271" t="s">
        <v>122</v>
      </c>
      <c r="C84" s="272"/>
      <c r="D84" s="30"/>
      <c r="E84" s="30"/>
      <c r="F84" s="277"/>
      <c r="G84" s="251"/>
      <c r="H84" s="252"/>
      <c r="I84" s="349"/>
      <c r="J84" s="349"/>
      <c r="K84" s="799"/>
      <c r="L84" s="251"/>
      <c r="M84" s="252"/>
      <c r="N84" s="349"/>
      <c r="O84" s="349"/>
      <c r="P84" s="799"/>
      <c r="Q84" s="338"/>
    </row>
    <row r="85" spans="1:17" s="334" customFormat="1" ht="15.95" customHeight="1">
      <c r="A85" s="268">
        <v>10</v>
      </c>
      <c r="B85" s="269" t="s">
        <v>123</v>
      </c>
      <c r="C85" s="272">
        <v>5128441</v>
      </c>
      <c r="D85" s="30" t="s">
        <v>12</v>
      </c>
      <c r="E85" s="31" t="s">
        <v>300</v>
      </c>
      <c r="F85" s="277">
        <v>-1000</v>
      </c>
      <c r="G85" s="251">
        <v>209</v>
      </c>
      <c r="H85" s="252">
        <v>249</v>
      </c>
      <c r="I85" s="349">
        <f>G85-H85</f>
        <v>-40</v>
      </c>
      <c r="J85" s="349">
        <f>$F85*I85</f>
        <v>40000</v>
      </c>
      <c r="K85" s="799">
        <f>J85/1000000</f>
        <v>0.04</v>
      </c>
      <c r="L85" s="251">
        <v>2254</v>
      </c>
      <c r="M85" s="252">
        <v>2299</v>
      </c>
      <c r="N85" s="349">
        <f>L85-M85</f>
        <v>-45</v>
      </c>
      <c r="O85" s="349">
        <f>$F85*N85</f>
        <v>45000</v>
      </c>
      <c r="P85" s="799">
        <f>O85/1000000</f>
        <v>4.4999999999999998E-2</v>
      </c>
      <c r="Q85" s="459"/>
    </row>
    <row r="86" spans="1:17" s="334" customFormat="1" ht="15.95" customHeight="1">
      <c r="A86" s="268">
        <v>11</v>
      </c>
      <c r="B86" s="269" t="s">
        <v>124</v>
      </c>
      <c r="C86" s="272">
        <v>5128429</v>
      </c>
      <c r="D86" s="30" t="s">
        <v>12</v>
      </c>
      <c r="E86" s="31" t="s">
        <v>300</v>
      </c>
      <c r="F86" s="277">
        <v>-1000</v>
      </c>
      <c r="G86" s="251">
        <v>1690</v>
      </c>
      <c r="H86" s="252">
        <v>1699</v>
      </c>
      <c r="I86" s="349">
        <f>G86-H86</f>
        <v>-9</v>
      </c>
      <c r="J86" s="349">
        <f>$F86*I86</f>
        <v>9000</v>
      </c>
      <c r="K86" s="799">
        <f>J86/1000000</f>
        <v>8.9999999999999993E-3</v>
      </c>
      <c r="L86" s="251">
        <v>2700</v>
      </c>
      <c r="M86" s="252">
        <v>2823</v>
      </c>
      <c r="N86" s="349">
        <f>L86-M86</f>
        <v>-123</v>
      </c>
      <c r="O86" s="349">
        <f>$F86*N86</f>
        <v>123000</v>
      </c>
      <c r="P86" s="799">
        <f>O86/1000000</f>
        <v>0.123</v>
      </c>
      <c r="Q86" s="346"/>
    </row>
    <row r="87" spans="1:17" s="334" customFormat="1" ht="15.95" customHeight="1">
      <c r="A87" s="268"/>
      <c r="B87" s="270" t="s">
        <v>125</v>
      </c>
      <c r="C87" s="272"/>
      <c r="D87" s="33"/>
      <c r="E87" s="33"/>
      <c r="F87" s="277"/>
      <c r="G87" s="251"/>
      <c r="H87" s="252"/>
      <c r="I87" s="349"/>
      <c r="J87" s="349"/>
      <c r="K87" s="799"/>
      <c r="L87" s="251"/>
      <c r="M87" s="252"/>
      <c r="N87" s="349"/>
      <c r="O87" s="349"/>
      <c r="P87" s="799"/>
      <c r="Q87" s="338"/>
    </row>
    <row r="88" spans="1:17" s="334" customFormat="1" ht="19.5" customHeight="1">
      <c r="A88" s="268">
        <v>12</v>
      </c>
      <c r="B88" s="269" t="s">
        <v>126</v>
      </c>
      <c r="C88" s="272">
        <v>4864838</v>
      </c>
      <c r="D88" s="30" t="s">
        <v>12</v>
      </c>
      <c r="E88" s="31" t="s">
        <v>300</v>
      </c>
      <c r="F88" s="277">
        <v>-5000</v>
      </c>
      <c r="G88" s="251">
        <v>15611</v>
      </c>
      <c r="H88" s="252">
        <v>15235</v>
      </c>
      <c r="I88" s="349">
        <f>G88-H88</f>
        <v>376</v>
      </c>
      <c r="J88" s="349">
        <f>$F88*I88</f>
        <v>-1880000</v>
      </c>
      <c r="K88" s="799">
        <f>J88/1000000</f>
        <v>-1.88</v>
      </c>
      <c r="L88" s="251">
        <v>1618</v>
      </c>
      <c r="M88" s="252">
        <v>1615</v>
      </c>
      <c r="N88" s="349">
        <f>L88-M88</f>
        <v>3</v>
      </c>
      <c r="O88" s="349">
        <f>$F88*N88</f>
        <v>-15000</v>
      </c>
      <c r="P88" s="799">
        <f>O88/1000000</f>
        <v>-1.4999999999999999E-2</v>
      </c>
      <c r="Q88" s="345"/>
    </row>
    <row r="89" spans="1:17" s="334" customFormat="1" ht="19.5" customHeight="1">
      <c r="A89" s="268">
        <v>13</v>
      </c>
      <c r="B89" s="269" t="s">
        <v>127</v>
      </c>
      <c r="C89" s="272">
        <v>4864910</v>
      </c>
      <c r="D89" s="30" t="s">
        <v>12</v>
      </c>
      <c r="E89" s="31" t="s">
        <v>300</v>
      </c>
      <c r="F89" s="277">
        <v>-1000</v>
      </c>
      <c r="G89" s="251">
        <v>19938</v>
      </c>
      <c r="H89" s="252">
        <v>19402</v>
      </c>
      <c r="I89" s="252">
        <f>G89-H89</f>
        <v>536</v>
      </c>
      <c r="J89" s="252">
        <f>$F89*I89</f>
        <v>-536000</v>
      </c>
      <c r="K89" s="762">
        <f>J89/1000000</f>
        <v>-0.53600000000000003</v>
      </c>
      <c r="L89" s="251">
        <v>53</v>
      </c>
      <c r="M89" s="252">
        <v>53</v>
      </c>
      <c r="N89" s="252">
        <f>L89-M89</f>
        <v>0</v>
      </c>
      <c r="O89" s="252">
        <f>$F89*N89</f>
        <v>0</v>
      </c>
      <c r="P89" s="762">
        <f>O89/1000000</f>
        <v>0</v>
      </c>
      <c r="Q89" s="506"/>
    </row>
    <row r="90" spans="1:17" s="334" customFormat="1" ht="19.5" customHeight="1">
      <c r="A90" s="268">
        <v>14</v>
      </c>
      <c r="B90" s="269" t="s">
        <v>362</v>
      </c>
      <c r="C90" s="272">
        <v>4864988</v>
      </c>
      <c r="D90" s="30" t="s">
        <v>12</v>
      </c>
      <c r="E90" s="31" t="s">
        <v>300</v>
      </c>
      <c r="F90" s="272">
        <v>-2000</v>
      </c>
      <c r="G90" s="251">
        <v>999806</v>
      </c>
      <c r="H90" s="252">
        <v>999972</v>
      </c>
      <c r="I90" s="252">
        <f>G90-H90</f>
        <v>-166</v>
      </c>
      <c r="J90" s="252">
        <f>$F90*I90</f>
        <v>332000</v>
      </c>
      <c r="K90" s="762">
        <f>J90/1000000</f>
        <v>0.33200000000000002</v>
      </c>
      <c r="L90" s="251">
        <v>0</v>
      </c>
      <c r="M90" s="252">
        <v>0</v>
      </c>
      <c r="N90" s="252">
        <f>L90-M90</f>
        <v>0</v>
      </c>
      <c r="O90" s="252">
        <f>$F90*N90</f>
        <v>0</v>
      </c>
      <c r="P90" s="762">
        <f>O90/1000000</f>
        <v>0</v>
      </c>
      <c r="Q90" s="338"/>
    </row>
    <row r="91" spans="1:17" s="364" customFormat="1" ht="15.75" thickBot="1">
      <c r="A91" s="511"/>
      <c r="B91" s="570"/>
      <c r="C91" s="273"/>
      <c r="D91" s="71"/>
      <c r="E91" s="366"/>
      <c r="F91" s="273"/>
      <c r="G91" s="336"/>
      <c r="H91" s="337"/>
      <c r="I91" s="337"/>
      <c r="J91" s="337"/>
      <c r="K91" s="800"/>
      <c r="L91" s="336"/>
      <c r="M91" s="337"/>
      <c r="N91" s="337"/>
      <c r="O91" s="337"/>
      <c r="P91" s="800"/>
      <c r="Q91" s="571"/>
    </row>
    <row r="92" spans="1:17" s="334" customFormat="1" ht="18.75" thickTop="1">
      <c r="B92" s="224" t="s">
        <v>221</v>
      </c>
      <c r="F92" s="438"/>
      <c r="I92" s="397"/>
      <c r="J92" s="397"/>
      <c r="K92" s="104">
        <f>SUM(K74:K91)</f>
        <v>-1.9240000000000002</v>
      </c>
      <c r="L92" s="361"/>
      <c r="N92" s="397"/>
      <c r="O92" s="397"/>
      <c r="P92" s="104">
        <f>SUM(P74:P91)</f>
        <v>0.15100000000000002</v>
      </c>
    </row>
    <row r="93" spans="1:17" s="334" customFormat="1" ht="18">
      <c r="B93" s="224"/>
      <c r="F93" s="438"/>
      <c r="I93" s="397"/>
      <c r="J93" s="397"/>
      <c r="K93" s="791"/>
      <c r="L93" s="361"/>
      <c r="N93" s="397"/>
      <c r="O93" s="397"/>
      <c r="P93" s="781"/>
    </row>
    <row r="94" spans="1:17" s="334" customFormat="1" ht="18">
      <c r="B94" s="224" t="s">
        <v>133</v>
      </c>
      <c r="F94" s="438"/>
      <c r="I94" s="397"/>
      <c r="J94" s="397"/>
      <c r="K94" s="104">
        <f>SUM(K92:K93)</f>
        <v>-1.9240000000000002</v>
      </c>
      <c r="L94" s="361"/>
      <c r="N94" s="397"/>
      <c r="O94" s="397"/>
      <c r="P94" s="104">
        <f>SUM(P92:P93)</f>
        <v>0.15100000000000002</v>
      </c>
    </row>
    <row r="95" spans="1:17" s="334" customFormat="1" ht="15">
      <c r="F95" s="438"/>
      <c r="I95" s="397"/>
      <c r="J95" s="397"/>
      <c r="K95" s="791"/>
      <c r="L95" s="361"/>
      <c r="N95" s="397"/>
      <c r="O95" s="397"/>
      <c r="P95" s="791"/>
    </row>
    <row r="96" spans="1:17" s="334" customFormat="1" ht="15">
      <c r="F96" s="438"/>
      <c r="I96" s="397"/>
      <c r="J96" s="397"/>
      <c r="K96" s="791"/>
      <c r="L96" s="361"/>
      <c r="N96" s="397"/>
      <c r="O96" s="397"/>
      <c r="P96" s="791"/>
    </row>
    <row r="97" spans="1:18" s="334" customFormat="1" ht="15">
      <c r="F97" s="438"/>
      <c r="I97" s="397"/>
      <c r="J97" s="397"/>
      <c r="K97" s="791"/>
      <c r="L97" s="361"/>
      <c r="N97" s="397"/>
      <c r="O97" s="397"/>
      <c r="P97" s="791"/>
      <c r="Q97" s="608" t="str">
        <f>NDPL!Q1</f>
        <v>AUGUST-2024</v>
      </c>
      <c r="R97" s="608"/>
    </row>
    <row r="98" spans="1:18" s="334" customFormat="1" ht="18.75" thickBot="1">
      <c r="A98" s="233" t="s">
        <v>220</v>
      </c>
      <c r="F98" s="438"/>
      <c r="G98" s="609"/>
      <c r="H98" s="609"/>
      <c r="I98" s="35" t="s">
        <v>7</v>
      </c>
      <c r="J98" s="361"/>
      <c r="K98" s="766"/>
      <c r="L98" s="361"/>
      <c r="M98" s="361"/>
      <c r="N98" s="35" t="s">
        <v>348</v>
      </c>
      <c r="O98" s="361"/>
      <c r="P98" s="766"/>
    </row>
    <row r="99" spans="1:18" s="334" customFormat="1" ht="48" customHeight="1" thickTop="1" thickBot="1">
      <c r="A99" s="374" t="s">
        <v>8</v>
      </c>
      <c r="B99" s="375" t="s">
        <v>9</v>
      </c>
      <c r="C99" s="376" t="s">
        <v>1</v>
      </c>
      <c r="D99" s="376" t="s">
        <v>2</v>
      </c>
      <c r="E99" s="376" t="s">
        <v>3</v>
      </c>
      <c r="F99" s="376" t="s">
        <v>10</v>
      </c>
      <c r="G99" s="374" t="str">
        <f>NDPL!G5</f>
        <v>FINAL READING 31/08/2024</v>
      </c>
      <c r="H99" s="376" t="str">
        <f>NDPL!H5</f>
        <v>INTIAL READING 01/08/2024</v>
      </c>
      <c r="I99" s="376" t="s">
        <v>4</v>
      </c>
      <c r="J99" s="376" t="s">
        <v>5</v>
      </c>
      <c r="K99" s="776" t="s">
        <v>6</v>
      </c>
      <c r="L99" s="374" t="str">
        <f>NDPL!G5</f>
        <v>FINAL READING 31/08/2024</v>
      </c>
      <c r="M99" s="376" t="str">
        <f>NDPL!H5</f>
        <v>INTIAL READING 01/08/2024</v>
      </c>
      <c r="N99" s="376" t="s">
        <v>4</v>
      </c>
      <c r="O99" s="376" t="s">
        <v>5</v>
      </c>
      <c r="P99" s="776" t="s">
        <v>6</v>
      </c>
      <c r="Q99" s="392" t="s">
        <v>266</v>
      </c>
    </row>
    <row r="100" spans="1:18" s="334" customFormat="1" ht="17.25" thickTop="1" thickBot="1">
      <c r="A100" s="907"/>
      <c r="B100" s="32"/>
      <c r="C100" s="390"/>
      <c r="D100" s="390"/>
      <c r="E100" s="390"/>
      <c r="F100" s="914"/>
      <c r="G100" s="390"/>
      <c r="H100" s="390"/>
      <c r="I100" s="390"/>
      <c r="J100" s="390"/>
      <c r="K100" s="909"/>
      <c r="L100" s="594"/>
      <c r="M100" s="390"/>
      <c r="N100" s="390"/>
      <c r="O100" s="390"/>
      <c r="P100" s="909"/>
    </row>
    <row r="101" spans="1:18" s="334" customFormat="1" ht="15.95" customHeight="1" thickTop="1">
      <c r="A101" s="266"/>
      <c r="B101" s="275" t="s">
        <v>30</v>
      </c>
      <c r="C101" s="728"/>
      <c r="D101" s="65"/>
      <c r="E101" s="72"/>
      <c r="F101" s="245"/>
      <c r="G101" s="21"/>
      <c r="H101" s="343"/>
      <c r="I101" s="400"/>
      <c r="J101" s="400"/>
      <c r="K101" s="915"/>
      <c r="L101" s="344"/>
      <c r="M101" s="343"/>
      <c r="N101" s="400"/>
      <c r="O101" s="400"/>
      <c r="P101" s="915"/>
      <c r="Q101" s="396"/>
    </row>
    <row r="102" spans="1:18" s="334" customFormat="1" ht="15.95" customHeight="1">
      <c r="A102" s="268">
        <v>1</v>
      </c>
      <c r="B102" s="269" t="s">
        <v>31</v>
      </c>
      <c r="C102" s="713">
        <v>4864791</v>
      </c>
      <c r="D102" s="340" t="s">
        <v>12</v>
      </c>
      <c r="E102" s="341" t="s">
        <v>300</v>
      </c>
      <c r="F102" s="277">
        <v>-266.67</v>
      </c>
      <c r="G102" s="251">
        <v>988168</v>
      </c>
      <c r="H102" s="252">
        <v>989447</v>
      </c>
      <c r="I102" s="203">
        <f>G102-H102</f>
        <v>-1279</v>
      </c>
      <c r="J102" s="203">
        <f>$F102*I102</f>
        <v>341070.93</v>
      </c>
      <c r="K102" s="792">
        <f>J102/1000000</f>
        <v>0.34107092999999999</v>
      </c>
      <c r="L102" s="251">
        <v>998593</v>
      </c>
      <c r="M102" s="252">
        <v>998593</v>
      </c>
      <c r="N102" s="203">
        <f>L102-M102</f>
        <v>0</v>
      </c>
      <c r="O102" s="203">
        <f>$F102*N102</f>
        <v>0</v>
      </c>
      <c r="P102" s="792">
        <f>O102/1000000</f>
        <v>0</v>
      </c>
      <c r="Q102" s="357"/>
    </row>
    <row r="103" spans="1:18" s="334" customFormat="1" ht="15.95" customHeight="1">
      <c r="A103" s="268">
        <v>2</v>
      </c>
      <c r="B103" s="269" t="s">
        <v>32</v>
      </c>
      <c r="C103" s="713">
        <v>4865184</v>
      </c>
      <c r="D103" s="30" t="s">
        <v>12</v>
      </c>
      <c r="E103" s="31" t="s">
        <v>300</v>
      </c>
      <c r="F103" s="277">
        <v>-2000</v>
      </c>
      <c r="G103" s="251">
        <v>6</v>
      </c>
      <c r="H103" s="252">
        <v>6</v>
      </c>
      <c r="I103" s="203">
        <f>G103-H103</f>
        <v>0</v>
      </c>
      <c r="J103" s="203">
        <f>$F103*I103</f>
        <v>0</v>
      </c>
      <c r="K103" s="792">
        <f>J103/1000000</f>
        <v>0</v>
      </c>
      <c r="L103" s="251">
        <v>105</v>
      </c>
      <c r="M103" s="252">
        <v>103</v>
      </c>
      <c r="N103" s="252">
        <f>L103-M103</f>
        <v>2</v>
      </c>
      <c r="O103" s="252">
        <f>$F103*N103</f>
        <v>-4000</v>
      </c>
      <c r="P103" s="762">
        <f>O103/1000000</f>
        <v>-4.0000000000000001E-3</v>
      </c>
      <c r="Q103" s="338"/>
    </row>
    <row r="104" spans="1:18" s="334" customFormat="1" ht="15.95" customHeight="1">
      <c r="A104" s="268"/>
      <c r="B104" s="271" t="s">
        <v>327</v>
      </c>
      <c r="C104" s="713"/>
      <c r="D104" s="30"/>
      <c r="E104" s="31"/>
      <c r="F104" s="277"/>
      <c r="G104" s="251"/>
      <c r="H104" s="252"/>
      <c r="I104" s="203"/>
      <c r="J104" s="203"/>
      <c r="K104" s="792"/>
      <c r="L104" s="251"/>
      <c r="M104" s="252"/>
      <c r="N104" s="252"/>
      <c r="O104" s="252"/>
      <c r="P104" s="762"/>
      <c r="Q104" s="338"/>
    </row>
    <row r="105" spans="1:18" s="334" customFormat="1" ht="15">
      <c r="A105" s="268">
        <v>3</v>
      </c>
      <c r="B105" s="243" t="s">
        <v>103</v>
      </c>
      <c r="C105" s="713">
        <v>4865107</v>
      </c>
      <c r="D105" s="33" t="s">
        <v>12</v>
      </c>
      <c r="E105" s="31" t="s">
        <v>300</v>
      </c>
      <c r="F105" s="277">
        <v>-266.66000000000003</v>
      </c>
      <c r="G105" s="251">
        <v>999809</v>
      </c>
      <c r="H105" s="252">
        <v>999809</v>
      </c>
      <c r="I105" s="203">
        <f t="shared" ref="I105:I113" si="12">G105-H105</f>
        <v>0</v>
      </c>
      <c r="J105" s="203">
        <f t="shared" ref="J105:J114" si="13">$F105*I105</f>
        <v>0</v>
      </c>
      <c r="K105" s="792">
        <f t="shared" ref="K105:K114" si="14">J105/1000000</f>
        <v>0</v>
      </c>
      <c r="L105" s="251">
        <v>925</v>
      </c>
      <c r="M105" s="252">
        <v>946</v>
      </c>
      <c r="N105" s="252">
        <f t="shared" ref="N105:N113" si="15">L105-M105</f>
        <v>-21</v>
      </c>
      <c r="O105" s="252">
        <f t="shared" ref="O105:O114" si="16">$F105*N105</f>
        <v>5599.8600000000006</v>
      </c>
      <c r="P105" s="762">
        <f t="shared" ref="P105:P114" si="17">O105/1000000</f>
        <v>5.5998600000000008E-3</v>
      </c>
      <c r="Q105" s="358"/>
    </row>
    <row r="106" spans="1:18" s="334" customFormat="1" ht="15.95" customHeight="1">
      <c r="A106" s="268">
        <v>4</v>
      </c>
      <c r="B106" s="269" t="s">
        <v>104</v>
      </c>
      <c r="C106" s="713">
        <v>4865150</v>
      </c>
      <c r="D106" s="30" t="s">
        <v>12</v>
      </c>
      <c r="E106" s="31" t="s">
        <v>300</v>
      </c>
      <c r="F106" s="277">
        <v>-100</v>
      </c>
      <c r="G106" s="251">
        <v>17438</v>
      </c>
      <c r="H106" s="252">
        <v>17425</v>
      </c>
      <c r="I106" s="203">
        <f>G106-H106</f>
        <v>13</v>
      </c>
      <c r="J106" s="203">
        <f>$F106*I106</f>
        <v>-1300</v>
      </c>
      <c r="K106" s="792">
        <f>J106/1000000</f>
        <v>-1.2999999999999999E-3</v>
      </c>
      <c r="L106" s="251">
        <v>826</v>
      </c>
      <c r="M106" s="252">
        <v>776</v>
      </c>
      <c r="N106" s="252">
        <f>L106-M106</f>
        <v>50</v>
      </c>
      <c r="O106" s="252">
        <f>$F106*N106</f>
        <v>-5000</v>
      </c>
      <c r="P106" s="762">
        <f>O106/1000000</f>
        <v>-5.0000000000000001E-3</v>
      </c>
      <c r="Q106" s="338"/>
    </row>
    <row r="107" spans="1:18" s="334" customFormat="1" ht="15">
      <c r="A107" s="268">
        <v>5</v>
      </c>
      <c r="B107" s="269" t="s">
        <v>105</v>
      </c>
      <c r="C107" s="713">
        <v>4865136</v>
      </c>
      <c r="D107" s="30" t="s">
        <v>12</v>
      </c>
      <c r="E107" s="31" t="s">
        <v>300</v>
      </c>
      <c r="F107" s="277">
        <v>-200</v>
      </c>
      <c r="G107" s="251">
        <v>966146</v>
      </c>
      <c r="H107" s="252">
        <v>966206</v>
      </c>
      <c r="I107" s="203">
        <f t="shared" si="12"/>
        <v>-60</v>
      </c>
      <c r="J107" s="203">
        <f t="shared" si="13"/>
        <v>12000</v>
      </c>
      <c r="K107" s="792">
        <f t="shared" si="14"/>
        <v>1.2E-2</v>
      </c>
      <c r="L107" s="251">
        <v>203</v>
      </c>
      <c r="M107" s="252">
        <v>181</v>
      </c>
      <c r="N107" s="252">
        <f t="shared" si="15"/>
        <v>22</v>
      </c>
      <c r="O107" s="252">
        <f t="shared" si="16"/>
        <v>-4400</v>
      </c>
      <c r="P107" s="762">
        <f t="shared" si="17"/>
        <v>-4.4000000000000003E-3</v>
      </c>
      <c r="Q107" s="563"/>
    </row>
    <row r="108" spans="1:18" s="334" customFormat="1" ht="15">
      <c r="A108" s="268">
        <v>6</v>
      </c>
      <c r="B108" s="269" t="s">
        <v>106</v>
      </c>
      <c r="C108" s="713">
        <v>4865172</v>
      </c>
      <c r="D108" s="30" t="s">
        <v>12</v>
      </c>
      <c r="E108" s="31" t="s">
        <v>300</v>
      </c>
      <c r="F108" s="277">
        <v>-1000</v>
      </c>
      <c r="G108" s="251">
        <v>999993</v>
      </c>
      <c r="H108" s="252">
        <v>999993</v>
      </c>
      <c r="I108" s="203">
        <f>G108-H108</f>
        <v>0</v>
      </c>
      <c r="J108" s="203">
        <f>$F108*I108</f>
        <v>0</v>
      </c>
      <c r="K108" s="792">
        <f>J108/1000000</f>
        <v>0</v>
      </c>
      <c r="L108" s="251">
        <v>999997</v>
      </c>
      <c r="M108" s="252">
        <v>999997</v>
      </c>
      <c r="N108" s="252">
        <f>L108-M108</f>
        <v>0</v>
      </c>
      <c r="O108" s="252">
        <f>$F108*N108</f>
        <v>0</v>
      </c>
      <c r="P108" s="762">
        <f>O108/1000000</f>
        <v>0</v>
      </c>
      <c r="Q108" s="504"/>
    </row>
    <row r="109" spans="1:18" s="334" customFormat="1" ht="15">
      <c r="A109" s="268">
        <v>7</v>
      </c>
      <c r="B109" s="269" t="s">
        <v>107</v>
      </c>
      <c r="C109" s="713">
        <v>4865010</v>
      </c>
      <c r="D109" s="30" t="s">
        <v>12</v>
      </c>
      <c r="E109" s="31" t="s">
        <v>300</v>
      </c>
      <c r="F109" s="277">
        <v>-800</v>
      </c>
      <c r="G109" s="251">
        <v>999800</v>
      </c>
      <c r="H109" s="252">
        <v>999797</v>
      </c>
      <c r="I109" s="203">
        <f>G109-H109</f>
        <v>3</v>
      </c>
      <c r="J109" s="203">
        <f>$F109*I109</f>
        <v>-2400</v>
      </c>
      <c r="K109" s="792">
        <f>J109/1000000</f>
        <v>-2.3999999999999998E-3</v>
      </c>
      <c r="L109" s="251">
        <v>2158</v>
      </c>
      <c r="M109" s="252">
        <v>2009</v>
      </c>
      <c r="N109" s="252">
        <f>L109-M109</f>
        <v>149</v>
      </c>
      <c r="O109" s="252">
        <f>$F109*N109</f>
        <v>-119200</v>
      </c>
      <c r="P109" s="762">
        <f>O109/1000000</f>
        <v>-0.1192</v>
      </c>
      <c r="Q109" s="506"/>
    </row>
    <row r="110" spans="1:18" s="334" customFormat="1" ht="15.95" customHeight="1">
      <c r="A110" s="268">
        <v>8</v>
      </c>
      <c r="B110" s="269" t="s">
        <v>323</v>
      </c>
      <c r="C110" s="713">
        <v>4865004</v>
      </c>
      <c r="D110" s="30" t="s">
        <v>12</v>
      </c>
      <c r="E110" s="31" t="s">
        <v>300</v>
      </c>
      <c r="F110" s="277">
        <v>-800</v>
      </c>
      <c r="G110" s="251">
        <v>950</v>
      </c>
      <c r="H110" s="252">
        <v>940</v>
      </c>
      <c r="I110" s="203">
        <f t="shared" si="12"/>
        <v>10</v>
      </c>
      <c r="J110" s="203">
        <f t="shared" si="13"/>
        <v>-8000</v>
      </c>
      <c r="K110" s="792">
        <f t="shared" si="14"/>
        <v>-8.0000000000000002E-3</v>
      </c>
      <c r="L110" s="251">
        <v>3012</v>
      </c>
      <c r="M110" s="252">
        <v>2902</v>
      </c>
      <c r="N110" s="252">
        <f t="shared" si="15"/>
        <v>110</v>
      </c>
      <c r="O110" s="252">
        <f t="shared" si="16"/>
        <v>-88000</v>
      </c>
      <c r="P110" s="762">
        <f t="shared" si="17"/>
        <v>-8.7999999999999995E-2</v>
      </c>
      <c r="Q110" s="358"/>
    </row>
    <row r="111" spans="1:18" s="334" customFormat="1" ht="15.95" customHeight="1">
      <c r="A111" s="268">
        <v>9</v>
      </c>
      <c r="B111" s="269" t="s">
        <v>345</v>
      </c>
      <c r="C111" s="713">
        <v>4865050</v>
      </c>
      <c r="D111" s="30" t="s">
        <v>12</v>
      </c>
      <c r="E111" s="31" t="s">
        <v>300</v>
      </c>
      <c r="F111" s="277">
        <v>-800</v>
      </c>
      <c r="G111" s="251">
        <v>982119</v>
      </c>
      <c r="H111" s="252">
        <v>982119</v>
      </c>
      <c r="I111" s="203">
        <f>G111-H111</f>
        <v>0</v>
      </c>
      <c r="J111" s="203">
        <f t="shared" si="13"/>
        <v>0</v>
      </c>
      <c r="K111" s="792">
        <f t="shared" si="14"/>
        <v>0</v>
      </c>
      <c r="L111" s="251">
        <v>998603</v>
      </c>
      <c r="M111" s="252">
        <v>998603</v>
      </c>
      <c r="N111" s="252">
        <f>L111-M111</f>
        <v>0</v>
      </c>
      <c r="O111" s="252">
        <f t="shared" si="16"/>
        <v>0</v>
      </c>
      <c r="P111" s="762">
        <f t="shared" si="17"/>
        <v>0</v>
      </c>
      <c r="Q111" s="338"/>
    </row>
    <row r="112" spans="1:18" s="334" customFormat="1" ht="15.95" customHeight="1">
      <c r="A112" s="268">
        <v>10</v>
      </c>
      <c r="B112" s="269" t="s">
        <v>344</v>
      </c>
      <c r="C112" s="713">
        <v>4864998</v>
      </c>
      <c r="D112" s="30" t="s">
        <v>12</v>
      </c>
      <c r="E112" s="31" t="s">
        <v>300</v>
      </c>
      <c r="F112" s="277">
        <v>-800</v>
      </c>
      <c r="G112" s="251">
        <v>950267</v>
      </c>
      <c r="H112" s="252">
        <v>950267</v>
      </c>
      <c r="I112" s="203">
        <f t="shared" si="12"/>
        <v>0</v>
      </c>
      <c r="J112" s="203">
        <f t="shared" si="13"/>
        <v>0</v>
      </c>
      <c r="K112" s="792">
        <f t="shared" si="14"/>
        <v>0</v>
      </c>
      <c r="L112" s="251">
        <v>979419</v>
      </c>
      <c r="M112" s="252">
        <v>979419</v>
      </c>
      <c r="N112" s="252">
        <f t="shared" si="15"/>
        <v>0</v>
      </c>
      <c r="O112" s="252">
        <f t="shared" si="16"/>
        <v>0</v>
      </c>
      <c r="P112" s="762">
        <f t="shared" si="17"/>
        <v>0</v>
      </c>
      <c r="Q112" s="338"/>
    </row>
    <row r="113" spans="1:17" s="334" customFormat="1" ht="15.95" customHeight="1">
      <c r="A113" s="268">
        <v>11</v>
      </c>
      <c r="B113" s="269" t="s">
        <v>338</v>
      </c>
      <c r="C113" s="713">
        <v>4864993</v>
      </c>
      <c r="D113" s="129" t="s">
        <v>12</v>
      </c>
      <c r="E113" s="186" t="s">
        <v>300</v>
      </c>
      <c r="F113" s="277">
        <v>-800</v>
      </c>
      <c r="G113" s="251">
        <v>933919</v>
      </c>
      <c r="H113" s="252">
        <v>934118</v>
      </c>
      <c r="I113" s="203">
        <f t="shared" si="12"/>
        <v>-199</v>
      </c>
      <c r="J113" s="203">
        <f t="shared" si="13"/>
        <v>159200</v>
      </c>
      <c r="K113" s="792">
        <f t="shared" si="14"/>
        <v>0.15920000000000001</v>
      </c>
      <c r="L113" s="251">
        <v>986703</v>
      </c>
      <c r="M113" s="252">
        <v>986838</v>
      </c>
      <c r="N113" s="252">
        <f t="shared" si="15"/>
        <v>-135</v>
      </c>
      <c r="O113" s="252">
        <f t="shared" si="16"/>
        <v>108000</v>
      </c>
      <c r="P113" s="762">
        <f t="shared" si="17"/>
        <v>0.108</v>
      </c>
      <c r="Q113" s="339"/>
    </row>
    <row r="114" spans="1:17" s="334" customFormat="1" ht="15.95" customHeight="1">
      <c r="A114" s="268">
        <v>12</v>
      </c>
      <c r="B114" s="269" t="s">
        <v>379</v>
      </c>
      <c r="C114" s="713">
        <v>5128403</v>
      </c>
      <c r="D114" s="129" t="s">
        <v>12</v>
      </c>
      <c r="E114" s="186" t="s">
        <v>300</v>
      </c>
      <c r="F114" s="277">
        <v>-2000</v>
      </c>
      <c r="G114" s="251">
        <v>991769</v>
      </c>
      <c r="H114" s="252">
        <v>991769</v>
      </c>
      <c r="I114" s="203">
        <f>G114-H114</f>
        <v>0</v>
      </c>
      <c r="J114" s="203">
        <f t="shared" si="13"/>
        <v>0</v>
      </c>
      <c r="K114" s="792">
        <f t="shared" si="14"/>
        <v>0</v>
      </c>
      <c r="L114" s="251">
        <v>997627</v>
      </c>
      <c r="M114" s="252">
        <v>997727</v>
      </c>
      <c r="N114" s="252">
        <f>L114-M114</f>
        <v>-100</v>
      </c>
      <c r="O114" s="252">
        <f t="shared" si="16"/>
        <v>200000</v>
      </c>
      <c r="P114" s="762">
        <f t="shared" si="17"/>
        <v>0.2</v>
      </c>
      <c r="Q114" s="359"/>
    </row>
    <row r="115" spans="1:17" s="334" customFormat="1" ht="15.95" customHeight="1">
      <c r="A115" s="268"/>
      <c r="B115" s="270" t="s">
        <v>328</v>
      </c>
      <c r="C115" s="713"/>
      <c r="D115" s="33"/>
      <c r="E115" s="33"/>
      <c r="F115" s="277"/>
      <c r="G115" s="251"/>
      <c r="H115" s="252"/>
      <c r="I115" s="203"/>
      <c r="J115" s="203"/>
      <c r="K115" s="792"/>
      <c r="L115" s="251"/>
      <c r="M115" s="252"/>
      <c r="N115" s="252"/>
      <c r="O115" s="252"/>
      <c r="P115" s="762"/>
      <c r="Q115" s="338"/>
    </row>
    <row r="116" spans="1:17" s="334" customFormat="1" ht="15.95" customHeight="1">
      <c r="A116" s="268">
        <v>13</v>
      </c>
      <c r="B116" s="269" t="s">
        <v>108</v>
      </c>
      <c r="C116" s="713" t="s">
        <v>500</v>
      </c>
      <c r="D116" s="30" t="s">
        <v>432</v>
      </c>
      <c r="E116" s="31" t="s">
        <v>300</v>
      </c>
      <c r="F116" s="507">
        <v>-0.8</v>
      </c>
      <c r="G116" s="251">
        <v>1575000</v>
      </c>
      <c r="H116" s="252">
        <v>1594500</v>
      </c>
      <c r="I116" s="203">
        <f>G116-H116</f>
        <v>-19500</v>
      </c>
      <c r="J116" s="203">
        <f>$F116*I116</f>
        <v>15600</v>
      </c>
      <c r="K116" s="792">
        <f>J116/1000000</f>
        <v>1.5599999999999999E-2</v>
      </c>
      <c r="L116" s="251">
        <v>-153000</v>
      </c>
      <c r="M116" s="252">
        <v>-146500</v>
      </c>
      <c r="N116" s="252">
        <f>L116-M116</f>
        <v>-6500</v>
      </c>
      <c r="O116" s="252">
        <f>$F116*N116</f>
        <v>5200</v>
      </c>
      <c r="P116" s="762">
        <f>O116/1000000</f>
        <v>5.1999999999999998E-3</v>
      </c>
      <c r="Q116" s="346"/>
    </row>
    <row r="117" spans="1:17" s="334" customFormat="1" ht="15.95" customHeight="1">
      <c r="A117" s="268"/>
      <c r="B117" s="271" t="s">
        <v>109</v>
      </c>
      <c r="C117" s="713"/>
      <c r="D117" s="30"/>
      <c r="E117" s="30"/>
      <c r="F117" s="277"/>
      <c r="G117" s="251"/>
      <c r="H117" s="252"/>
      <c r="I117" s="203"/>
      <c r="J117" s="203"/>
      <c r="K117" s="792"/>
      <c r="L117" s="251"/>
      <c r="M117" s="252"/>
      <c r="N117" s="252"/>
      <c r="O117" s="252"/>
      <c r="P117" s="762"/>
      <c r="Q117" s="338"/>
    </row>
    <row r="118" spans="1:17" s="334" customFormat="1" ht="15.95" customHeight="1">
      <c r="A118" s="268">
        <v>14</v>
      </c>
      <c r="B118" s="243" t="s">
        <v>42</v>
      </c>
      <c r="C118" s="713">
        <v>4864843</v>
      </c>
      <c r="D118" s="33" t="s">
        <v>12</v>
      </c>
      <c r="E118" s="31" t="s">
        <v>300</v>
      </c>
      <c r="F118" s="277">
        <v>-1000</v>
      </c>
      <c r="G118" s="251">
        <v>991264</v>
      </c>
      <c r="H118" s="252">
        <v>991324</v>
      </c>
      <c r="I118" s="203">
        <f>G118-H118</f>
        <v>-60</v>
      </c>
      <c r="J118" s="203">
        <f>$F118*I118</f>
        <v>60000</v>
      </c>
      <c r="K118" s="792">
        <f>J118/1000000</f>
        <v>0.06</v>
      </c>
      <c r="L118" s="251">
        <v>24060</v>
      </c>
      <c r="M118" s="252">
        <v>24133</v>
      </c>
      <c r="N118" s="252">
        <f>L118-M118</f>
        <v>-73</v>
      </c>
      <c r="O118" s="252">
        <f>$F118*N118</f>
        <v>73000</v>
      </c>
      <c r="P118" s="762">
        <f>O118/1000000</f>
        <v>7.2999999999999995E-2</v>
      </c>
      <c r="Q118" s="338"/>
    </row>
    <row r="119" spans="1:17" s="334" customFormat="1" ht="15.95" customHeight="1">
      <c r="A119" s="268"/>
      <c r="B119" s="271" t="s">
        <v>43</v>
      </c>
      <c r="C119" s="713"/>
      <c r="D119" s="30"/>
      <c r="E119" s="30"/>
      <c r="F119" s="277"/>
      <c r="G119" s="251"/>
      <c r="H119" s="252"/>
      <c r="I119" s="203"/>
      <c r="J119" s="203"/>
      <c r="K119" s="792"/>
      <c r="L119" s="251"/>
      <c r="M119" s="252"/>
      <c r="N119" s="252"/>
      <c r="O119" s="252"/>
      <c r="P119" s="762"/>
      <c r="Q119" s="338"/>
    </row>
    <row r="120" spans="1:17" s="334" customFormat="1" ht="15.95" customHeight="1">
      <c r="A120" s="268">
        <v>15</v>
      </c>
      <c r="B120" s="269" t="s">
        <v>76</v>
      </c>
      <c r="C120" s="713">
        <v>4902578</v>
      </c>
      <c r="D120" s="30" t="s">
        <v>12</v>
      </c>
      <c r="E120" s="31" t="s">
        <v>300</v>
      </c>
      <c r="F120" s="277">
        <v>-300</v>
      </c>
      <c r="G120" s="251">
        <v>998507</v>
      </c>
      <c r="H120" s="252">
        <v>998507</v>
      </c>
      <c r="I120" s="203">
        <f>G120-H120</f>
        <v>0</v>
      </c>
      <c r="J120" s="203">
        <f>$F120*I120</f>
        <v>0</v>
      </c>
      <c r="K120" s="792">
        <f>J120/1000000</f>
        <v>0</v>
      </c>
      <c r="L120" s="251">
        <v>999767</v>
      </c>
      <c r="M120" s="252">
        <v>999767</v>
      </c>
      <c r="N120" s="252">
        <f>L120-M120</f>
        <v>0</v>
      </c>
      <c r="O120" s="252">
        <f>$F120*N120</f>
        <v>0</v>
      </c>
      <c r="P120" s="762">
        <f>O120/1000000</f>
        <v>0</v>
      </c>
      <c r="Q120" s="338"/>
    </row>
    <row r="121" spans="1:17" s="334" customFormat="1" ht="15.95" customHeight="1">
      <c r="A121" s="268"/>
      <c r="B121" s="270" t="s">
        <v>46</v>
      </c>
      <c r="C121" s="268"/>
      <c r="D121" s="33"/>
      <c r="E121" s="33"/>
      <c r="F121" s="277"/>
      <c r="G121" s="251"/>
      <c r="H121" s="252"/>
      <c r="I121" s="203"/>
      <c r="J121" s="203"/>
      <c r="K121" s="792"/>
      <c r="L121" s="251"/>
      <c r="M121" s="252"/>
      <c r="N121" s="252"/>
      <c r="O121" s="252"/>
      <c r="P121" s="762"/>
      <c r="Q121" s="146"/>
    </row>
    <row r="122" spans="1:17" s="334" customFormat="1" ht="15.95" customHeight="1">
      <c r="A122" s="268"/>
      <c r="B122" s="270" t="s">
        <v>47</v>
      </c>
      <c r="C122" s="268"/>
      <c r="D122" s="33"/>
      <c r="E122" s="33"/>
      <c r="F122" s="277"/>
      <c r="G122" s="251"/>
      <c r="H122" s="252"/>
      <c r="I122" s="203"/>
      <c r="J122" s="203"/>
      <c r="K122" s="792"/>
      <c r="L122" s="251"/>
      <c r="M122" s="252"/>
      <c r="N122" s="252"/>
      <c r="O122" s="252"/>
      <c r="P122" s="762"/>
      <c r="Q122" s="146"/>
    </row>
    <row r="123" spans="1:17" s="334" customFormat="1" ht="15.95" customHeight="1">
      <c r="A123" s="274"/>
      <c r="B123" s="276" t="s">
        <v>60</v>
      </c>
      <c r="C123" s="713"/>
      <c r="D123" s="33"/>
      <c r="E123" s="33"/>
      <c r="F123" s="277"/>
      <c r="G123" s="251"/>
      <c r="H123" s="252"/>
      <c r="I123" s="203"/>
      <c r="J123" s="203"/>
      <c r="K123" s="792"/>
      <c r="L123" s="251"/>
      <c r="M123" s="252"/>
      <c r="N123" s="252"/>
      <c r="O123" s="252"/>
      <c r="P123" s="762"/>
      <c r="Q123" s="146"/>
    </row>
    <row r="124" spans="1:17" s="334" customFormat="1" ht="17.25" customHeight="1">
      <c r="A124" s="268">
        <v>16</v>
      </c>
      <c r="B124" s="367" t="s">
        <v>61</v>
      </c>
      <c r="C124" s="713">
        <v>4902519</v>
      </c>
      <c r="D124" s="30" t="s">
        <v>12</v>
      </c>
      <c r="E124" s="31" t="s">
        <v>300</v>
      </c>
      <c r="F124" s="277">
        <v>-500</v>
      </c>
      <c r="G124" s="251">
        <v>999999</v>
      </c>
      <c r="H124" s="252">
        <v>999999</v>
      </c>
      <c r="I124" s="203">
        <f>G124-H124</f>
        <v>0</v>
      </c>
      <c r="J124" s="203">
        <f>$F124*I124</f>
        <v>0</v>
      </c>
      <c r="K124" s="792">
        <f>J124/1000000</f>
        <v>0</v>
      </c>
      <c r="L124" s="251">
        <v>999999</v>
      </c>
      <c r="M124" s="252">
        <v>999999</v>
      </c>
      <c r="N124" s="252">
        <f>L124-M124</f>
        <v>0</v>
      </c>
      <c r="O124" s="252">
        <f>$F124*N124</f>
        <v>0</v>
      </c>
      <c r="P124" s="762">
        <f>O124/1000000</f>
        <v>0</v>
      </c>
      <c r="Q124" s="338"/>
    </row>
    <row r="125" spans="1:17" s="334" customFormat="1" ht="17.25" customHeight="1">
      <c r="A125" s="268"/>
      <c r="B125" s="367"/>
      <c r="C125" s="713"/>
      <c r="D125" s="30"/>
      <c r="E125" s="31"/>
      <c r="F125" s="277">
        <v>-500</v>
      </c>
      <c r="G125" s="251"/>
      <c r="H125" s="252"/>
      <c r="I125" s="203"/>
      <c r="J125" s="203"/>
      <c r="K125" s="792"/>
      <c r="L125" s="251">
        <v>38</v>
      </c>
      <c r="M125" s="252">
        <v>0</v>
      </c>
      <c r="N125" s="252">
        <f>L125-M125</f>
        <v>38</v>
      </c>
      <c r="O125" s="252">
        <f>$F125*N125</f>
        <v>-19000</v>
      </c>
      <c r="P125" s="762">
        <f>O125/1000000</f>
        <v>-1.9E-2</v>
      </c>
      <c r="Q125" s="338"/>
    </row>
    <row r="126" spans="1:17" s="334" customFormat="1" ht="15.95" customHeight="1">
      <c r="A126" s="268">
        <v>17</v>
      </c>
      <c r="B126" s="367" t="s">
        <v>62</v>
      </c>
      <c r="C126" s="713">
        <v>4902579</v>
      </c>
      <c r="D126" s="30" t="s">
        <v>12</v>
      </c>
      <c r="E126" s="31" t="s">
        <v>300</v>
      </c>
      <c r="F126" s="277">
        <v>-500</v>
      </c>
      <c r="G126" s="251">
        <v>999862</v>
      </c>
      <c r="H126" s="252">
        <v>999862</v>
      </c>
      <c r="I126" s="203">
        <f>G126-H126</f>
        <v>0</v>
      </c>
      <c r="J126" s="203">
        <f>$F126*I126</f>
        <v>0</v>
      </c>
      <c r="K126" s="792">
        <f>J126/1000000</f>
        <v>0</v>
      </c>
      <c r="L126" s="251">
        <v>2776</v>
      </c>
      <c r="M126" s="252">
        <v>2763</v>
      </c>
      <c r="N126" s="252">
        <f>L126-M126</f>
        <v>13</v>
      </c>
      <c r="O126" s="252">
        <f>$F126*N126</f>
        <v>-6500</v>
      </c>
      <c r="P126" s="762">
        <f>O126/1000000</f>
        <v>-6.4999999999999997E-3</v>
      </c>
      <c r="Q126" s="338"/>
    </row>
    <row r="127" spans="1:17" s="334" customFormat="1" ht="15.95" customHeight="1">
      <c r="A127" s="268">
        <v>18</v>
      </c>
      <c r="B127" s="367" t="s">
        <v>63</v>
      </c>
      <c r="C127" s="713">
        <v>4865089</v>
      </c>
      <c r="D127" s="30" t="s">
        <v>12</v>
      </c>
      <c r="E127" s="31" t="s">
        <v>300</v>
      </c>
      <c r="F127" s="277">
        <v>-500</v>
      </c>
      <c r="G127" s="251">
        <v>999982</v>
      </c>
      <c r="H127" s="252">
        <v>999982</v>
      </c>
      <c r="I127" s="203">
        <f>G127-H127</f>
        <v>0</v>
      </c>
      <c r="J127" s="203">
        <f>$F127*I127</f>
        <v>0</v>
      </c>
      <c r="K127" s="792">
        <f>J127/1000000</f>
        <v>0</v>
      </c>
      <c r="L127" s="251">
        <v>20</v>
      </c>
      <c r="M127" s="252">
        <v>12</v>
      </c>
      <c r="N127" s="252">
        <f>L127-M127</f>
        <v>8</v>
      </c>
      <c r="O127" s="252">
        <f>$F127*N127</f>
        <v>-4000</v>
      </c>
      <c r="P127" s="762">
        <f>O127/1000000</f>
        <v>-4.0000000000000001E-3</v>
      </c>
      <c r="Q127" s="338"/>
    </row>
    <row r="128" spans="1:17" s="334" customFormat="1" ht="15.95" customHeight="1">
      <c r="A128" s="268">
        <v>19</v>
      </c>
      <c r="B128" s="367" t="s">
        <v>64</v>
      </c>
      <c r="C128" s="713">
        <v>4865090</v>
      </c>
      <c r="D128" s="30" t="s">
        <v>12</v>
      </c>
      <c r="E128" s="31" t="s">
        <v>300</v>
      </c>
      <c r="F128" s="507">
        <v>-500</v>
      </c>
      <c r="G128" s="251">
        <v>1208</v>
      </c>
      <c r="H128" s="252">
        <v>1206</v>
      </c>
      <c r="I128" s="203">
        <f>G128-H128</f>
        <v>2</v>
      </c>
      <c r="J128" s="203">
        <f>$F128*I128</f>
        <v>-1000</v>
      </c>
      <c r="K128" s="792">
        <f>J128/1000000</f>
        <v>-1E-3</v>
      </c>
      <c r="L128" s="251">
        <v>1822</v>
      </c>
      <c r="M128" s="252">
        <v>1801</v>
      </c>
      <c r="N128" s="252">
        <f>L128-M128</f>
        <v>21</v>
      </c>
      <c r="O128" s="252">
        <f>$F128*N128</f>
        <v>-10500</v>
      </c>
      <c r="P128" s="762">
        <f>O128/1000000</f>
        <v>-1.0500000000000001E-2</v>
      </c>
      <c r="Q128" s="338"/>
    </row>
    <row r="129" spans="1:17" s="334" customFormat="1" ht="15.95" customHeight="1">
      <c r="A129" s="268"/>
      <c r="B129" s="276" t="s">
        <v>30</v>
      </c>
      <c r="C129" s="713"/>
      <c r="D129" s="33"/>
      <c r="E129" s="33"/>
      <c r="F129" s="277"/>
      <c r="G129" s="251"/>
      <c r="H129" s="252"/>
      <c r="I129" s="203"/>
      <c r="J129" s="203"/>
      <c r="K129" s="792"/>
      <c r="L129" s="251"/>
      <c r="M129" s="252"/>
      <c r="N129" s="252"/>
      <c r="O129" s="252"/>
      <c r="P129" s="762"/>
      <c r="Q129" s="338"/>
    </row>
    <row r="130" spans="1:17" s="334" customFormat="1" ht="15.95" customHeight="1">
      <c r="A130" s="268">
        <v>20</v>
      </c>
      <c r="B130" s="567" t="s">
        <v>65</v>
      </c>
      <c r="C130" s="713">
        <v>4864797</v>
      </c>
      <c r="D130" s="30" t="s">
        <v>12</v>
      </c>
      <c r="E130" s="31" t="s">
        <v>300</v>
      </c>
      <c r="F130" s="277">
        <v>-100</v>
      </c>
      <c r="G130" s="251">
        <v>60349</v>
      </c>
      <c r="H130" s="252">
        <v>59785</v>
      </c>
      <c r="I130" s="203">
        <f>G130-H130</f>
        <v>564</v>
      </c>
      <c r="J130" s="203">
        <f>$F130*I130</f>
        <v>-56400</v>
      </c>
      <c r="K130" s="792">
        <f>J130/1000000</f>
        <v>-5.6399999999999999E-2</v>
      </c>
      <c r="L130" s="251">
        <v>4441</v>
      </c>
      <c r="M130" s="252">
        <v>4437</v>
      </c>
      <c r="N130" s="252">
        <f>L130-M130</f>
        <v>4</v>
      </c>
      <c r="O130" s="252">
        <f>$F130*N130</f>
        <v>-400</v>
      </c>
      <c r="P130" s="762">
        <f>O130/1000000</f>
        <v>-4.0000000000000002E-4</v>
      </c>
      <c r="Q130" s="338"/>
    </row>
    <row r="131" spans="1:17" s="334" customFormat="1" ht="15.95" customHeight="1">
      <c r="A131" s="268">
        <v>21</v>
      </c>
      <c r="B131" s="567" t="s">
        <v>131</v>
      </c>
      <c r="C131" s="713">
        <v>4865077</v>
      </c>
      <c r="D131" s="30" t="s">
        <v>12</v>
      </c>
      <c r="E131" s="31" t="s">
        <v>300</v>
      </c>
      <c r="F131" s="277">
        <v>-133.33000000000001</v>
      </c>
      <c r="G131" s="251">
        <v>20</v>
      </c>
      <c r="H131" s="252">
        <v>4</v>
      </c>
      <c r="I131" s="203">
        <f>G131-H131</f>
        <v>16</v>
      </c>
      <c r="J131" s="203">
        <f>$F131*I131</f>
        <v>-2133.2800000000002</v>
      </c>
      <c r="K131" s="792">
        <f>J131/1000000</f>
        <v>-2.13328E-3</v>
      </c>
      <c r="L131" s="251">
        <v>256</v>
      </c>
      <c r="M131" s="252">
        <v>248</v>
      </c>
      <c r="N131" s="252">
        <f>L131-M131</f>
        <v>8</v>
      </c>
      <c r="O131" s="252">
        <f>$F131*N131</f>
        <v>-1066.6400000000001</v>
      </c>
      <c r="P131" s="762">
        <f>O131/1000000</f>
        <v>-1.06664E-3</v>
      </c>
      <c r="Q131" s="338"/>
    </row>
    <row r="132" spans="1:17" s="334" customFormat="1" ht="15.95" customHeight="1">
      <c r="A132" s="268"/>
      <c r="B132" s="276" t="s">
        <v>430</v>
      </c>
      <c r="C132" s="713"/>
      <c r="D132" s="30"/>
      <c r="E132" s="31"/>
      <c r="F132" s="277"/>
      <c r="G132" s="251"/>
      <c r="H132" s="252"/>
      <c r="I132" s="203"/>
      <c r="J132" s="203"/>
      <c r="K132" s="792"/>
      <c r="L132" s="251"/>
      <c r="M132" s="252"/>
      <c r="N132" s="252"/>
      <c r="O132" s="252"/>
      <c r="P132" s="762"/>
      <c r="Q132" s="338"/>
    </row>
    <row r="133" spans="1:17" s="334" customFormat="1" ht="14.25" customHeight="1">
      <c r="A133" s="268">
        <v>22</v>
      </c>
      <c r="B133" s="269" t="s">
        <v>59</v>
      </c>
      <c r="C133" s="713">
        <v>4902568</v>
      </c>
      <c r="D133" s="30" t="s">
        <v>12</v>
      </c>
      <c r="E133" s="31" t="s">
        <v>300</v>
      </c>
      <c r="F133" s="277">
        <v>-100</v>
      </c>
      <c r="G133" s="251">
        <v>992132</v>
      </c>
      <c r="H133" s="252">
        <v>992132</v>
      </c>
      <c r="I133" s="203">
        <f>G133-H133</f>
        <v>0</v>
      </c>
      <c r="J133" s="203">
        <f>$F133*I133</f>
        <v>0</v>
      </c>
      <c r="K133" s="792">
        <f>J133/1000000</f>
        <v>0</v>
      </c>
      <c r="L133" s="251">
        <v>4710</v>
      </c>
      <c r="M133" s="252">
        <v>4472</v>
      </c>
      <c r="N133" s="252">
        <f>L133-M133</f>
        <v>238</v>
      </c>
      <c r="O133" s="252">
        <f>$F133*N133</f>
        <v>-23800</v>
      </c>
      <c r="P133" s="762">
        <f>O133/1000000</f>
        <v>-2.3800000000000002E-2</v>
      </c>
      <c r="Q133" s="338"/>
    </row>
    <row r="134" spans="1:17" s="334" customFormat="1" ht="15.95" customHeight="1">
      <c r="A134" s="268"/>
      <c r="B134" s="271" t="s">
        <v>67</v>
      </c>
      <c r="C134" s="713"/>
      <c r="D134" s="30"/>
      <c r="E134" s="30"/>
      <c r="F134" s="277"/>
      <c r="G134" s="251"/>
      <c r="H134" s="252"/>
      <c r="I134" s="203"/>
      <c r="J134" s="203"/>
      <c r="K134" s="792"/>
      <c r="L134" s="251"/>
      <c r="M134" s="252"/>
      <c r="N134" s="252"/>
      <c r="O134" s="252"/>
      <c r="P134" s="762"/>
      <c r="Q134" s="338"/>
    </row>
    <row r="135" spans="1:17" s="334" customFormat="1" ht="15.95" customHeight="1">
      <c r="A135" s="268">
        <v>23</v>
      </c>
      <c r="B135" s="269" t="s">
        <v>68</v>
      </c>
      <c r="C135" s="713">
        <v>4902599</v>
      </c>
      <c r="D135" s="30" t="s">
        <v>12</v>
      </c>
      <c r="E135" s="31" t="s">
        <v>300</v>
      </c>
      <c r="F135" s="257">
        <v>-1333.33</v>
      </c>
      <c r="G135" s="251">
        <v>153</v>
      </c>
      <c r="H135" s="252">
        <v>117</v>
      </c>
      <c r="I135" s="203">
        <f>G135-H135</f>
        <v>36</v>
      </c>
      <c r="J135" s="203">
        <f>$F135*I135</f>
        <v>-47999.88</v>
      </c>
      <c r="K135" s="792">
        <f>J135/1000000</f>
        <v>-4.7999879999999995E-2</v>
      </c>
      <c r="L135" s="251">
        <v>187</v>
      </c>
      <c r="M135" s="252">
        <v>176</v>
      </c>
      <c r="N135" s="252">
        <f>L135-M135</f>
        <v>11</v>
      </c>
      <c r="O135" s="252">
        <f>$F135*N135</f>
        <v>-14666.63</v>
      </c>
      <c r="P135" s="762">
        <f>O135/1000000</f>
        <v>-1.466663E-2</v>
      </c>
      <c r="Q135" s="338"/>
    </row>
    <row r="136" spans="1:17" s="334" customFormat="1" ht="15.95" customHeight="1">
      <c r="A136" s="268">
        <v>24</v>
      </c>
      <c r="B136" s="269" t="s">
        <v>69</v>
      </c>
      <c r="C136" s="713">
        <v>4865082</v>
      </c>
      <c r="D136" s="30" t="s">
        <v>12</v>
      </c>
      <c r="E136" s="31" t="s">
        <v>300</v>
      </c>
      <c r="F136" s="257">
        <v>-133.33000000000001</v>
      </c>
      <c r="G136" s="251">
        <v>1310</v>
      </c>
      <c r="H136" s="252">
        <v>1092</v>
      </c>
      <c r="I136" s="203">
        <f>G136-H136</f>
        <v>218</v>
      </c>
      <c r="J136" s="203">
        <f>$F136*I136</f>
        <v>-29065.940000000002</v>
      </c>
      <c r="K136" s="792">
        <f>J136/1000000</f>
        <v>-2.9065940000000002E-2</v>
      </c>
      <c r="L136" s="251">
        <v>664</v>
      </c>
      <c r="M136" s="252">
        <v>598</v>
      </c>
      <c r="N136" s="252">
        <f>L136-M136</f>
        <v>66</v>
      </c>
      <c r="O136" s="252">
        <f>$F136*N136</f>
        <v>-8799.7800000000007</v>
      </c>
      <c r="P136" s="762">
        <f>O136/1000000</f>
        <v>-8.7997800000000001E-3</v>
      </c>
      <c r="Q136" s="346"/>
    </row>
    <row r="137" spans="1:17" s="334" customFormat="1" ht="15.95" customHeight="1">
      <c r="A137" s="251">
        <v>25</v>
      </c>
      <c r="B137" s="572" t="s">
        <v>70</v>
      </c>
      <c r="C137" s="713">
        <v>4902577</v>
      </c>
      <c r="D137" s="340" t="s">
        <v>12</v>
      </c>
      <c r="E137" s="341" t="s">
        <v>300</v>
      </c>
      <c r="F137" s="272">
        <v>-100</v>
      </c>
      <c r="G137" s="251">
        <v>4350</v>
      </c>
      <c r="H137" s="252">
        <v>4011</v>
      </c>
      <c r="I137" s="252">
        <f>G137-H137</f>
        <v>339</v>
      </c>
      <c r="J137" s="252">
        <f>$F137*I137</f>
        <v>-33900</v>
      </c>
      <c r="K137" s="762">
        <f>J137/1000000</f>
        <v>-3.39E-2</v>
      </c>
      <c r="L137" s="251">
        <v>888</v>
      </c>
      <c r="M137" s="252">
        <v>806</v>
      </c>
      <c r="N137" s="252">
        <f>L137-M137</f>
        <v>82</v>
      </c>
      <c r="O137" s="252">
        <f>$F137*N137</f>
        <v>-8200</v>
      </c>
      <c r="P137" s="762">
        <f>O137/1000000</f>
        <v>-8.2000000000000007E-3</v>
      </c>
      <c r="Q137" s="346"/>
    </row>
    <row r="138" spans="1:17" s="334" customFormat="1" ht="15.95" customHeight="1">
      <c r="A138" s="502"/>
      <c r="B138" s="573" t="s">
        <v>433</v>
      </c>
      <c r="C138" s="528"/>
      <c r="D138" s="727"/>
      <c r="E138" s="556"/>
      <c r="F138" s="726"/>
      <c r="G138" s="251"/>
      <c r="H138" s="252"/>
      <c r="I138" s="530"/>
      <c r="J138" s="530"/>
      <c r="K138" s="801"/>
      <c r="L138" s="251"/>
      <c r="M138" s="252"/>
      <c r="N138" s="530"/>
      <c r="O138" s="530"/>
      <c r="P138" s="803"/>
      <c r="Q138" s="359"/>
    </row>
    <row r="139" spans="1:17" s="334" customFormat="1" ht="15.95" customHeight="1">
      <c r="A139" s="533">
        <v>26</v>
      </c>
      <c r="B139" s="569" t="s">
        <v>427</v>
      </c>
      <c r="C139" s="528" t="s">
        <v>506</v>
      </c>
      <c r="D139" s="30" t="s">
        <v>432</v>
      </c>
      <c r="E139" s="31" t="s">
        <v>300</v>
      </c>
      <c r="F139" s="726">
        <v>-1</v>
      </c>
      <c r="G139" s="251">
        <v>155060</v>
      </c>
      <c r="H139" s="252">
        <v>140790</v>
      </c>
      <c r="I139" s="530">
        <f>G139-H139</f>
        <v>14270</v>
      </c>
      <c r="J139" s="530">
        <f>$F139*I139</f>
        <v>-14270</v>
      </c>
      <c r="K139" s="801">
        <f>J139/1000000</f>
        <v>-1.427E-2</v>
      </c>
      <c r="L139" s="251">
        <v>518320</v>
      </c>
      <c r="M139" s="252">
        <v>516040</v>
      </c>
      <c r="N139" s="530">
        <f>L139-M139</f>
        <v>2280</v>
      </c>
      <c r="O139" s="530">
        <f>$F139*N139</f>
        <v>-2280</v>
      </c>
      <c r="P139" s="803">
        <f>O139/1000000</f>
        <v>-2.2799999999999999E-3</v>
      </c>
      <c r="Q139" s="694"/>
    </row>
    <row r="140" spans="1:17" s="334" customFormat="1" ht="15.95" customHeight="1">
      <c r="A140" s="533">
        <v>27</v>
      </c>
      <c r="B140" s="569" t="s">
        <v>428</v>
      </c>
      <c r="C140" s="528" t="s">
        <v>513</v>
      </c>
      <c r="D140" s="30" t="s">
        <v>432</v>
      </c>
      <c r="E140" s="31" t="s">
        <v>300</v>
      </c>
      <c r="F140" s="726">
        <v>-6000</v>
      </c>
      <c r="G140" s="251">
        <v>5.33</v>
      </c>
      <c r="H140" s="252">
        <v>4.09</v>
      </c>
      <c r="I140" s="530">
        <f>G140-H140</f>
        <v>1.2400000000000002</v>
      </c>
      <c r="J140" s="530">
        <f>$F140*I140</f>
        <v>-7440.0000000000009</v>
      </c>
      <c r="K140" s="801">
        <f>J140/1000000</f>
        <v>-7.4400000000000013E-3</v>
      </c>
      <c r="L140" s="251">
        <v>24.02</v>
      </c>
      <c r="M140" s="252">
        <v>16.75</v>
      </c>
      <c r="N140" s="530">
        <f>L140-M140</f>
        <v>7.27</v>
      </c>
      <c r="O140" s="530">
        <f>$F140*N140</f>
        <v>-43620</v>
      </c>
      <c r="P140" s="803">
        <f>O140/1000000</f>
        <v>-4.3619999999999999E-2</v>
      </c>
      <c r="Q140" s="694"/>
    </row>
    <row r="141" spans="1:17" s="334" customFormat="1" ht="15.95" customHeight="1">
      <c r="A141" s="533">
        <v>28</v>
      </c>
      <c r="B141" s="569" t="s">
        <v>429</v>
      </c>
      <c r="C141" s="528" t="s">
        <v>507</v>
      </c>
      <c r="D141" s="30" t="s">
        <v>432</v>
      </c>
      <c r="E141" s="31" t="s">
        <v>300</v>
      </c>
      <c r="F141" s="726">
        <v>-1</v>
      </c>
      <c r="G141" s="251">
        <v>444800</v>
      </c>
      <c r="H141" s="252">
        <v>426900</v>
      </c>
      <c r="I141" s="530">
        <f>G141-H141</f>
        <v>17900</v>
      </c>
      <c r="J141" s="530">
        <f>$F141*I141</f>
        <v>-17900</v>
      </c>
      <c r="K141" s="801">
        <f>J141/1000000</f>
        <v>-1.7899999999999999E-2</v>
      </c>
      <c r="L141" s="251">
        <v>2603599.87</v>
      </c>
      <c r="M141" s="252">
        <v>2553700.1</v>
      </c>
      <c r="N141" s="530">
        <f>L141-M141</f>
        <v>49899.770000000019</v>
      </c>
      <c r="O141" s="530">
        <f>$F141*N141</f>
        <v>-49899.770000000019</v>
      </c>
      <c r="P141" s="803">
        <f>O141/1000000</f>
        <v>-4.9899770000000017E-2</v>
      </c>
      <c r="Q141" s="694"/>
    </row>
    <row r="142" spans="1:17" s="334" customFormat="1" ht="15.95" customHeight="1">
      <c r="A142" s="533"/>
      <c r="B142" s="730" t="s">
        <v>468</v>
      </c>
      <c r="C142" s="528"/>
      <c r="D142" s="30"/>
      <c r="E142" s="31"/>
      <c r="F142" s="726"/>
      <c r="G142" s="251"/>
      <c r="H142" s="252"/>
      <c r="I142" s="530"/>
      <c r="J142" s="530"/>
      <c r="K142" s="801"/>
      <c r="L142" s="251"/>
      <c r="M142" s="252"/>
      <c r="N142" s="530"/>
      <c r="O142" s="530"/>
      <c r="P142" s="803"/>
      <c r="Q142" s="694"/>
    </row>
    <row r="143" spans="1:17" s="334" customFormat="1" ht="15.95" customHeight="1">
      <c r="A143" s="533">
        <v>29</v>
      </c>
      <c r="B143" s="569" t="s">
        <v>474</v>
      </c>
      <c r="C143" s="528" t="s">
        <v>476</v>
      </c>
      <c r="D143" s="30" t="s">
        <v>432</v>
      </c>
      <c r="E143" s="31" t="s">
        <v>300</v>
      </c>
      <c r="F143" s="726">
        <v>-1</v>
      </c>
      <c r="G143" s="251">
        <v>-864000</v>
      </c>
      <c r="H143" s="252">
        <v>-862000</v>
      </c>
      <c r="I143" s="530">
        <f>G143-H143</f>
        <v>-2000</v>
      </c>
      <c r="J143" s="530">
        <f>$F143*I143</f>
        <v>2000</v>
      </c>
      <c r="K143" s="801">
        <f>J143/1000000</f>
        <v>2E-3</v>
      </c>
      <c r="L143" s="251">
        <v>-203000</v>
      </c>
      <c r="M143" s="252">
        <v>-170000</v>
      </c>
      <c r="N143" s="530">
        <f>L143-M143</f>
        <v>-33000</v>
      </c>
      <c r="O143" s="530">
        <f>$F143*N143</f>
        <v>33000</v>
      </c>
      <c r="P143" s="803">
        <f>O143/1000000</f>
        <v>3.3000000000000002E-2</v>
      </c>
      <c r="Q143" s="346"/>
    </row>
    <row r="144" spans="1:17" s="334" customFormat="1" ht="15.95" customHeight="1">
      <c r="A144" s="533">
        <v>30</v>
      </c>
      <c r="B144" s="569" t="s">
        <v>475</v>
      </c>
      <c r="C144" s="528" t="s">
        <v>477</v>
      </c>
      <c r="D144" s="30" t="s">
        <v>432</v>
      </c>
      <c r="E144" s="31" t="s">
        <v>300</v>
      </c>
      <c r="F144" s="726">
        <v>-1</v>
      </c>
      <c r="G144" s="251">
        <v>-499000</v>
      </c>
      <c r="H144" s="252">
        <v>-479000</v>
      </c>
      <c r="I144" s="530">
        <f>G144-H144</f>
        <v>-20000</v>
      </c>
      <c r="J144" s="530">
        <f>$F144*I144</f>
        <v>20000</v>
      </c>
      <c r="K144" s="801">
        <f>J144/1000000</f>
        <v>0.02</v>
      </c>
      <c r="L144" s="251">
        <v>-342000</v>
      </c>
      <c r="M144" s="252">
        <v>-328000</v>
      </c>
      <c r="N144" s="530">
        <f>L144-M144</f>
        <v>-14000</v>
      </c>
      <c r="O144" s="530">
        <f>$F144*N144</f>
        <v>14000</v>
      </c>
      <c r="P144" s="803">
        <f>O144/1000000</f>
        <v>1.4E-2</v>
      </c>
      <c r="Q144" s="346"/>
    </row>
    <row r="145" spans="1:18" s="334" customFormat="1" ht="15.95" customHeight="1">
      <c r="A145" s="533">
        <v>31</v>
      </c>
      <c r="B145" s="916" t="s">
        <v>510</v>
      </c>
      <c r="C145" s="726" t="s">
        <v>511</v>
      </c>
      <c r="D145" s="30" t="s">
        <v>432</v>
      </c>
      <c r="E145" s="341" t="s">
        <v>300</v>
      </c>
      <c r="F145" s="726">
        <v>-1</v>
      </c>
      <c r="G145" s="251">
        <v>-522000</v>
      </c>
      <c r="H145" s="252">
        <v>-521000</v>
      </c>
      <c r="I145" s="530">
        <f>G145-H145</f>
        <v>-1000</v>
      </c>
      <c r="J145" s="530">
        <f>$F145*I145</f>
        <v>1000</v>
      </c>
      <c r="K145" s="801">
        <f>J145/1000000</f>
        <v>1E-3</v>
      </c>
      <c r="L145" s="251">
        <v>-148000</v>
      </c>
      <c r="M145" s="252">
        <v>-128000</v>
      </c>
      <c r="N145" s="530">
        <f>L145-M145</f>
        <v>-20000</v>
      </c>
      <c r="O145" s="530">
        <f>$F145*N145</f>
        <v>20000</v>
      </c>
      <c r="P145" s="803">
        <f>O145/1000000</f>
        <v>0.02</v>
      </c>
      <c r="Q145" s="346"/>
    </row>
    <row r="146" spans="1:18" s="334" customFormat="1" ht="15.95" customHeight="1">
      <c r="A146" s="533">
        <v>32</v>
      </c>
      <c r="B146" s="916" t="s">
        <v>504</v>
      </c>
      <c r="C146" s="726" t="s">
        <v>505</v>
      </c>
      <c r="D146" s="30" t="s">
        <v>432</v>
      </c>
      <c r="E146" s="341" t="s">
        <v>300</v>
      </c>
      <c r="F146" s="726">
        <v>-1</v>
      </c>
      <c r="G146" s="251">
        <v>-1087000.06</v>
      </c>
      <c r="H146" s="252">
        <v>-1076999.94</v>
      </c>
      <c r="I146" s="530">
        <f>G146-H146</f>
        <v>-10000.120000000112</v>
      </c>
      <c r="J146" s="530">
        <f>$F146*I146</f>
        <v>10000.120000000112</v>
      </c>
      <c r="K146" s="801">
        <f>J146/1000000</f>
        <v>1.0000120000000112E-2</v>
      </c>
      <c r="L146" s="251">
        <v>-225000</v>
      </c>
      <c r="M146" s="252">
        <v>-208000</v>
      </c>
      <c r="N146" s="530">
        <f>L146-M146</f>
        <v>-17000</v>
      </c>
      <c r="O146" s="530">
        <f>$F146*N146</f>
        <v>17000</v>
      </c>
      <c r="P146" s="803">
        <f>O146/1000000</f>
        <v>1.7000000000000001E-2</v>
      </c>
      <c r="Q146" s="346"/>
    </row>
    <row r="147" spans="1:18" s="334" customFormat="1" ht="15.95" customHeight="1">
      <c r="A147" s="974" t="s">
        <v>433</v>
      </c>
      <c r="B147" s="975"/>
      <c r="C147" s="528"/>
      <c r="D147" s="30"/>
      <c r="E147" s="31"/>
      <c r="F147" s="726"/>
      <c r="G147" s="251"/>
      <c r="H147" s="252"/>
      <c r="I147" s="530"/>
      <c r="J147" s="530"/>
      <c r="K147" s="801"/>
      <c r="L147" s="251"/>
      <c r="M147" s="252"/>
      <c r="N147" s="530"/>
      <c r="O147" s="530"/>
      <c r="P147" s="801"/>
      <c r="Q147" s="346"/>
    </row>
    <row r="148" spans="1:18" s="334" customFormat="1" ht="15.95" customHeight="1">
      <c r="A148" s="533">
        <v>31</v>
      </c>
      <c r="B148" s="917" t="s">
        <v>479</v>
      </c>
      <c r="C148" s="726" t="s">
        <v>480</v>
      </c>
      <c r="D148" s="542" t="s">
        <v>432</v>
      </c>
      <c r="E148" s="918" t="s">
        <v>300</v>
      </c>
      <c r="F148" s="732">
        <v>-1200</v>
      </c>
      <c r="G148" s="251">
        <v>83.73</v>
      </c>
      <c r="H148" s="252">
        <v>77.87</v>
      </c>
      <c r="I148" s="530">
        <f t="shared" ref="I148:I154" si="18">G148-H148</f>
        <v>5.8599999999999994</v>
      </c>
      <c r="J148" s="530">
        <f t="shared" ref="J148:J154" si="19">$F148*I148</f>
        <v>-7031.9999999999991</v>
      </c>
      <c r="K148" s="801">
        <f t="shared" ref="K148:K154" si="20">J148/1000000</f>
        <v>-7.0319999999999992E-3</v>
      </c>
      <c r="L148" s="251">
        <v>134.22999999999999</v>
      </c>
      <c r="M148" s="252">
        <v>124.96</v>
      </c>
      <c r="N148" s="530">
        <f t="shared" ref="N148:N154" si="21">L148-M148</f>
        <v>9.269999999999996</v>
      </c>
      <c r="O148" s="530">
        <f t="shared" ref="O148:O154" si="22">$F148*N148</f>
        <v>-11123.999999999995</v>
      </c>
      <c r="P148" s="803">
        <f t="shared" ref="P148:P154" si="23">O148/1000000</f>
        <v>-1.1123999999999995E-2</v>
      </c>
      <c r="Q148" s="346"/>
    </row>
    <row r="149" spans="1:18" s="334" customFormat="1" ht="15.95" customHeight="1">
      <c r="A149" s="533">
        <v>32</v>
      </c>
      <c r="B149" s="917" t="s">
        <v>481</v>
      </c>
      <c r="C149" s="726" t="s">
        <v>482</v>
      </c>
      <c r="D149" s="542" t="s">
        <v>432</v>
      </c>
      <c r="E149" s="918" t="s">
        <v>300</v>
      </c>
      <c r="F149" s="732">
        <v>-1200</v>
      </c>
      <c r="G149" s="251">
        <v>14.2</v>
      </c>
      <c r="H149" s="252">
        <v>13.61</v>
      </c>
      <c r="I149" s="530">
        <f t="shared" si="18"/>
        <v>0.58999999999999986</v>
      </c>
      <c r="J149" s="530">
        <f t="shared" si="19"/>
        <v>-707.99999999999977</v>
      </c>
      <c r="K149" s="801">
        <f t="shared" si="20"/>
        <v>-7.0799999999999975E-4</v>
      </c>
      <c r="L149" s="251">
        <v>307.56</v>
      </c>
      <c r="M149" s="252">
        <v>299.11</v>
      </c>
      <c r="N149" s="530">
        <f t="shared" si="21"/>
        <v>8.4499999999999886</v>
      </c>
      <c r="O149" s="530">
        <f t="shared" si="22"/>
        <v>-10139.999999999985</v>
      </c>
      <c r="P149" s="803">
        <f t="shared" si="23"/>
        <v>-1.0139999999999986E-2</v>
      </c>
      <c r="Q149" s="346" t="s">
        <v>536</v>
      </c>
    </row>
    <row r="150" spans="1:18" s="334" customFormat="1" ht="15.95" customHeight="1">
      <c r="A150" s="533"/>
      <c r="B150" s="917"/>
      <c r="C150" s="726"/>
      <c r="D150" s="542"/>
      <c r="E150" s="918"/>
      <c r="F150" s="732"/>
      <c r="G150" s="251"/>
      <c r="H150" s="252"/>
      <c r="I150" s="530"/>
      <c r="J150" s="530"/>
      <c r="K150" s="834">
        <v>-8.9999999999999998E-4</v>
      </c>
      <c r="L150" s="251"/>
      <c r="M150" s="252"/>
      <c r="N150" s="530"/>
      <c r="O150" s="530"/>
      <c r="P150" s="803">
        <v>-1.23E-2</v>
      </c>
      <c r="Q150" s="346" t="s">
        <v>534</v>
      </c>
    </row>
    <row r="151" spans="1:18" s="334" customFormat="1" ht="15.95" customHeight="1">
      <c r="A151" s="533">
        <v>33</v>
      </c>
      <c r="B151" s="917" t="s">
        <v>483</v>
      </c>
      <c r="C151" s="726" t="s">
        <v>484</v>
      </c>
      <c r="D151" s="542" t="s">
        <v>432</v>
      </c>
      <c r="E151" s="918" t="s">
        <v>300</v>
      </c>
      <c r="F151" s="732">
        <v>-1200</v>
      </c>
      <c r="G151" s="251">
        <v>4.1500000000000004</v>
      </c>
      <c r="H151" s="252">
        <v>4.1500000000000004</v>
      </c>
      <c r="I151" s="530">
        <f t="shared" si="18"/>
        <v>0</v>
      </c>
      <c r="J151" s="530">
        <f t="shared" si="19"/>
        <v>0</v>
      </c>
      <c r="K151" s="801">
        <f t="shared" si="20"/>
        <v>0</v>
      </c>
      <c r="L151" s="251">
        <v>139.87</v>
      </c>
      <c r="M151" s="252">
        <v>126.44</v>
      </c>
      <c r="N151" s="530">
        <f t="shared" si="21"/>
        <v>13.430000000000007</v>
      </c>
      <c r="O151" s="530">
        <f t="shared" si="22"/>
        <v>-16116.000000000007</v>
      </c>
      <c r="P151" s="803">
        <f t="shared" si="23"/>
        <v>-1.6116000000000009E-2</v>
      </c>
      <c r="Q151" s="346"/>
    </row>
    <row r="152" spans="1:18" s="334" customFormat="1" ht="15.95" customHeight="1">
      <c r="A152" s="533">
        <v>34</v>
      </c>
      <c r="B152" s="917" t="s">
        <v>485</v>
      </c>
      <c r="C152" s="726" t="s">
        <v>486</v>
      </c>
      <c r="D152" s="542" t="s">
        <v>432</v>
      </c>
      <c r="E152" s="918" t="s">
        <v>300</v>
      </c>
      <c r="F152" s="732">
        <v>-1200</v>
      </c>
      <c r="G152" s="251">
        <v>7.93</v>
      </c>
      <c r="H152" s="252">
        <v>7.08</v>
      </c>
      <c r="I152" s="530">
        <f t="shared" si="18"/>
        <v>0.84999999999999964</v>
      </c>
      <c r="J152" s="530">
        <f t="shared" si="19"/>
        <v>-1019.9999999999995</v>
      </c>
      <c r="K152" s="801">
        <f t="shared" si="20"/>
        <v>-1.0199999999999996E-3</v>
      </c>
      <c r="L152" s="251">
        <v>97.25</v>
      </c>
      <c r="M152" s="252">
        <v>94.98</v>
      </c>
      <c r="N152" s="530">
        <f t="shared" si="21"/>
        <v>2.269999999999996</v>
      </c>
      <c r="O152" s="530">
        <f t="shared" si="22"/>
        <v>-2723.9999999999955</v>
      </c>
      <c r="P152" s="803">
        <f t="shared" si="23"/>
        <v>-2.7239999999999955E-3</v>
      </c>
      <c r="Q152" s="346"/>
    </row>
    <row r="153" spans="1:18" s="334" customFormat="1" ht="15.95" customHeight="1">
      <c r="A153" s="533">
        <v>35</v>
      </c>
      <c r="B153" s="917" t="s">
        <v>487</v>
      </c>
      <c r="C153" s="726">
        <v>29000015</v>
      </c>
      <c r="D153" s="542" t="s">
        <v>432</v>
      </c>
      <c r="E153" s="918" t="s">
        <v>300</v>
      </c>
      <c r="F153" s="732">
        <v>-3000</v>
      </c>
      <c r="G153" s="251">
        <v>3.1</v>
      </c>
      <c r="H153" s="252">
        <v>2.71</v>
      </c>
      <c r="I153" s="530">
        <f t="shared" si="18"/>
        <v>0.39000000000000012</v>
      </c>
      <c r="J153" s="530">
        <f t="shared" si="19"/>
        <v>-1170.0000000000005</v>
      </c>
      <c r="K153" s="801">
        <f t="shared" si="20"/>
        <v>-1.1700000000000005E-3</v>
      </c>
      <c r="L153" s="251">
        <v>38.08</v>
      </c>
      <c r="M153" s="252">
        <v>37.01</v>
      </c>
      <c r="N153" s="530">
        <f t="shared" si="21"/>
        <v>1.0700000000000003</v>
      </c>
      <c r="O153" s="530">
        <f t="shared" si="22"/>
        <v>-3210.0000000000009</v>
      </c>
      <c r="P153" s="803">
        <f t="shared" si="23"/>
        <v>-3.210000000000001E-3</v>
      </c>
      <c r="Q153" s="346" t="s">
        <v>514</v>
      </c>
    </row>
    <row r="154" spans="1:18" s="334" customFormat="1" ht="15.95" customHeight="1">
      <c r="A154" s="533">
        <v>36</v>
      </c>
      <c r="B154" s="917" t="s">
        <v>518</v>
      </c>
      <c r="C154" s="726" t="s">
        <v>519</v>
      </c>
      <c r="D154" s="542" t="s">
        <v>432</v>
      </c>
      <c r="E154" s="918" t="s">
        <v>300</v>
      </c>
      <c r="F154" s="726">
        <v>-6000</v>
      </c>
      <c r="G154" s="251">
        <v>4.91</v>
      </c>
      <c r="H154" s="252">
        <v>0</v>
      </c>
      <c r="I154" s="530">
        <f t="shared" si="18"/>
        <v>4.91</v>
      </c>
      <c r="J154" s="530">
        <f t="shared" si="19"/>
        <v>-29460</v>
      </c>
      <c r="K154" s="801">
        <f t="shared" si="20"/>
        <v>-2.946E-2</v>
      </c>
      <c r="L154" s="251">
        <v>0.68</v>
      </c>
      <c r="M154" s="252">
        <v>0.02</v>
      </c>
      <c r="N154" s="530">
        <f t="shared" si="21"/>
        <v>0.66</v>
      </c>
      <c r="O154" s="530">
        <f t="shared" si="22"/>
        <v>-3960</v>
      </c>
      <c r="P154" s="803">
        <f t="shared" si="23"/>
        <v>-3.96E-3</v>
      </c>
      <c r="Q154" s="346"/>
    </row>
    <row r="155" spans="1:18" s="334" customFormat="1" ht="16.5">
      <c r="A155" s="502"/>
      <c r="B155" s="735"/>
      <c r="C155" s="361"/>
      <c r="D155" s="95"/>
      <c r="E155" s="361"/>
      <c r="F155" s="361"/>
      <c r="G155" s="251"/>
      <c r="H155" s="361"/>
      <c r="I155" s="361"/>
      <c r="J155" s="361"/>
      <c r="K155" s="777">
        <f>SUM(K102:K153)</f>
        <v>0.38823195000000005</v>
      </c>
      <c r="L155" s="251"/>
      <c r="M155" s="243"/>
      <c r="N155" s="243"/>
      <c r="O155" s="243"/>
      <c r="P155" s="777">
        <f>SUM(P102:P153)</f>
        <v>6.8530399999999509E-3</v>
      </c>
      <c r="Q155" s="724"/>
    </row>
    <row r="156" spans="1:18" s="334" customFormat="1" ht="15.75" thickBot="1">
      <c r="A156" s="442"/>
      <c r="B156" s="919"/>
      <c r="C156" s="364"/>
      <c r="D156" s="364"/>
      <c r="E156" s="364"/>
      <c r="F156" s="364"/>
      <c r="G156" s="336"/>
      <c r="H156" s="364"/>
      <c r="I156" s="364"/>
      <c r="J156" s="364"/>
      <c r="K156" s="920"/>
      <c r="L156" s="336"/>
      <c r="M156" s="549"/>
      <c r="N156" s="549"/>
      <c r="O156" s="549"/>
      <c r="P156" s="920"/>
      <c r="Q156" s="725"/>
    </row>
    <row r="157" spans="1:18" s="334" customFormat="1" ht="15" thickTop="1">
      <c r="K157" s="823"/>
      <c r="L157" s="485"/>
      <c r="M157" s="485"/>
      <c r="N157" s="485"/>
      <c r="O157" s="485"/>
      <c r="P157" s="823"/>
    </row>
    <row r="158" spans="1:18" s="334" customFormat="1">
      <c r="K158" s="498"/>
      <c r="P158" s="498"/>
      <c r="Q158" s="921" t="str">
        <f>NDPL!Q1</f>
        <v>AUGUST-2024</v>
      </c>
      <c r="R158" s="608"/>
    </row>
    <row r="159" spans="1:18" s="334" customFormat="1" ht="13.5" thickBot="1">
      <c r="K159" s="498"/>
      <c r="P159" s="498"/>
    </row>
    <row r="160" spans="1:18" s="334" customFormat="1" ht="44.25" customHeight="1">
      <c r="A160" s="922"/>
      <c r="B160" s="246" t="s">
        <v>134</v>
      </c>
      <c r="C160" s="406"/>
      <c r="D160" s="406"/>
      <c r="E160" s="406"/>
      <c r="F160" s="406"/>
      <c r="G160" s="406"/>
      <c r="H160" s="406"/>
      <c r="I160" s="406"/>
      <c r="J160" s="406"/>
      <c r="K160" s="663"/>
      <c r="L160" s="406"/>
      <c r="M160" s="406"/>
      <c r="N160" s="406"/>
      <c r="O160" s="406"/>
      <c r="P160" s="663"/>
      <c r="Q160" s="407"/>
    </row>
    <row r="161" spans="1:17" s="334" customFormat="1" ht="20.100000000000001" customHeight="1">
      <c r="A161" s="431"/>
      <c r="B161" s="208" t="s">
        <v>135</v>
      </c>
      <c r="C161" s="361"/>
      <c r="D161" s="361"/>
      <c r="E161" s="361"/>
      <c r="F161" s="361"/>
      <c r="G161" s="361"/>
      <c r="H161" s="361"/>
      <c r="I161" s="361"/>
      <c r="J161" s="361"/>
      <c r="K161" s="766"/>
      <c r="L161" s="361"/>
      <c r="M161" s="361"/>
      <c r="N161" s="361"/>
      <c r="O161" s="361"/>
      <c r="P161" s="766"/>
      <c r="Q161" s="408"/>
    </row>
    <row r="162" spans="1:17" s="334" customFormat="1" ht="20.100000000000001" customHeight="1">
      <c r="A162" s="431"/>
      <c r="B162" s="204" t="s">
        <v>222</v>
      </c>
      <c r="C162" s="361"/>
      <c r="D162" s="361"/>
      <c r="E162" s="361"/>
      <c r="F162" s="361"/>
      <c r="G162" s="361"/>
      <c r="H162" s="361"/>
      <c r="I162" s="361"/>
      <c r="J162" s="361"/>
      <c r="K162" s="770">
        <f>K65</f>
        <v>-3.3160801099999997</v>
      </c>
      <c r="L162" s="69"/>
      <c r="M162" s="69"/>
      <c r="N162" s="69"/>
      <c r="O162" s="69"/>
      <c r="P162" s="770">
        <f>P65</f>
        <v>-3.9554363400000003</v>
      </c>
      <c r="Q162" s="408"/>
    </row>
    <row r="163" spans="1:17" s="334" customFormat="1" ht="20.100000000000001" customHeight="1">
      <c r="A163" s="431"/>
      <c r="B163" s="204" t="s">
        <v>223</v>
      </c>
      <c r="C163" s="361"/>
      <c r="D163" s="361"/>
      <c r="E163" s="361"/>
      <c r="F163" s="361"/>
      <c r="G163" s="361"/>
      <c r="H163" s="361"/>
      <c r="I163" s="361"/>
      <c r="J163" s="361"/>
      <c r="K163" s="770">
        <f>K155</f>
        <v>0.38823195000000005</v>
      </c>
      <c r="L163" s="69"/>
      <c r="M163" s="69"/>
      <c r="N163" s="69"/>
      <c r="O163" s="69"/>
      <c r="P163" s="770">
        <f>P155</f>
        <v>6.8530399999999509E-3</v>
      </c>
      <c r="Q163" s="408"/>
    </row>
    <row r="164" spans="1:17" s="334" customFormat="1" ht="20.100000000000001" customHeight="1">
      <c r="A164" s="431"/>
      <c r="B164" s="204" t="s">
        <v>136</v>
      </c>
      <c r="C164" s="361"/>
      <c r="D164" s="361"/>
      <c r="E164" s="361"/>
      <c r="F164" s="361"/>
      <c r="G164" s="361"/>
      <c r="H164" s="361"/>
      <c r="I164" s="361"/>
      <c r="J164" s="361"/>
      <c r="K164" s="770">
        <f>'ROHTAK ROAD'!K42</f>
        <v>0</v>
      </c>
      <c r="L164" s="69"/>
      <c r="M164" s="69"/>
      <c r="N164" s="69"/>
      <c r="O164" s="69"/>
      <c r="P164" s="770">
        <f>'ROHTAK ROAD'!P42</f>
        <v>0</v>
      </c>
      <c r="Q164" s="408"/>
    </row>
    <row r="165" spans="1:17" s="334" customFormat="1" ht="20.100000000000001" customHeight="1">
      <c r="A165" s="431"/>
      <c r="B165" s="204" t="s">
        <v>137</v>
      </c>
      <c r="C165" s="361"/>
      <c r="D165" s="361"/>
      <c r="E165" s="361"/>
      <c r="F165" s="361"/>
      <c r="G165" s="361"/>
      <c r="H165" s="361"/>
      <c r="I165" s="361"/>
      <c r="J165" s="361"/>
      <c r="K165" s="770">
        <f>SUM(K162:K164)</f>
        <v>-2.9278481599999995</v>
      </c>
      <c r="L165" s="69"/>
      <c r="M165" s="69"/>
      <c r="N165" s="69"/>
      <c r="O165" s="69"/>
      <c r="P165" s="770">
        <f>SUM(P162:P164)</f>
        <v>-3.9485833000000006</v>
      </c>
      <c r="Q165" s="408"/>
    </row>
    <row r="166" spans="1:17" s="334" customFormat="1" ht="20.100000000000001" customHeight="1">
      <c r="A166" s="431"/>
      <c r="B166" s="208" t="s">
        <v>138</v>
      </c>
      <c r="C166" s="361"/>
      <c r="D166" s="361"/>
      <c r="E166" s="361"/>
      <c r="F166" s="361"/>
      <c r="G166" s="361"/>
      <c r="H166" s="361"/>
      <c r="I166" s="361"/>
      <c r="J166" s="361"/>
      <c r="K166" s="770"/>
      <c r="L166" s="69"/>
      <c r="M166" s="69"/>
      <c r="N166" s="69"/>
      <c r="O166" s="69"/>
      <c r="P166" s="770"/>
      <c r="Q166" s="408"/>
    </row>
    <row r="167" spans="1:17" s="334" customFormat="1" ht="20.100000000000001" customHeight="1">
      <c r="A167" s="431"/>
      <c r="B167" s="204" t="s">
        <v>224</v>
      </c>
      <c r="C167" s="361"/>
      <c r="D167" s="361"/>
      <c r="E167" s="361"/>
      <c r="F167" s="361"/>
      <c r="G167" s="361"/>
      <c r="H167" s="361"/>
      <c r="I167" s="361"/>
      <c r="J167" s="361"/>
      <c r="K167" s="770">
        <f>K94</f>
        <v>-1.9240000000000002</v>
      </c>
      <c r="L167" s="69"/>
      <c r="M167" s="69"/>
      <c r="N167" s="69"/>
      <c r="O167" s="69"/>
      <c r="P167" s="770">
        <f>P94</f>
        <v>0.15100000000000002</v>
      </c>
      <c r="Q167" s="408"/>
    </row>
    <row r="168" spans="1:17" s="334" customFormat="1" ht="20.100000000000001" customHeight="1" thickBot="1">
      <c r="A168" s="432"/>
      <c r="B168" s="247" t="s">
        <v>139</v>
      </c>
      <c r="C168" s="409"/>
      <c r="D168" s="409"/>
      <c r="E168" s="409"/>
      <c r="F168" s="409"/>
      <c r="G168" s="409"/>
      <c r="H168" s="409"/>
      <c r="I168" s="409"/>
      <c r="J168" s="409"/>
      <c r="K168" s="923">
        <f>SUM(K165:K167)</f>
        <v>-4.8518481599999994</v>
      </c>
      <c r="L168" s="685"/>
      <c r="M168" s="685"/>
      <c r="N168" s="685"/>
      <c r="O168" s="685"/>
      <c r="P168" s="923">
        <f>SUM(P165:P167)</f>
        <v>-3.7975833000000003</v>
      </c>
      <c r="Q168" s="924"/>
    </row>
    <row r="169" spans="1:17" s="334" customFormat="1">
      <c r="A169" s="406"/>
      <c r="B169" s="406"/>
      <c r="C169" s="406"/>
      <c r="D169" s="406"/>
      <c r="E169" s="406"/>
      <c r="F169" s="406"/>
      <c r="G169" s="406"/>
      <c r="H169" s="406"/>
      <c r="I169" s="406"/>
      <c r="J169" s="406"/>
      <c r="K169" s="663"/>
      <c r="L169" s="406"/>
      <c r="M169" s="406"/>
      <c r="N169" s="406"/>
      <c r="O169" s="406"/>
      <c r="P169" s="663"/>
      <c r="Q169" s="406"/>
    </row>
    <row r="170" spans="1:17" s="334" customFormat="1">
      <c r="A170" s="361"/>
      <c r="B170" s="361"/>
      <c r="C170" s="361"/>
      <c r="D170" s="361"/>
      <c r="E170" s="361"/>
      <c r="F170" s="361"/>
      <c r="G170" s="361"/>
      <c r="H170" s="361"/>
      <c r="I170" s="361"/>
      <c r="J170" s="361"/>
      <c r="K170" s="766"/>
      <c r="L170" s="361"/>
      <c r="M170" s="361"/>
      <c r="N170" s="361"/>
      <c r="O170" s="361"/>
      <c r="P170" s="766"/>
      <c r="Q170" s="361"/>
    </row>
    <row r="171" spans="1:17" s="334" customFormat="1">
      <c r="A171" s="361"/>
      <c r="B171" s="361"/>
      <c r="C171" s="361"/>
      <c r="D171" s="361"/>
      <c r="E171" s="361"/>
      <c r="F171" s="361"/>
      <c r="G171" s="361"/>
      <c r="H171" s="361"/>
      <c r="I171" s="361"/>
      <c r="J171" s="361"/>
      <c r="K171" s="766"/>
      <c r="L171" s="361"/>
      <c r="M171" s="361"/>
      <c r="N171" s="361"/>
      <c r="O171" s="361"/>
      <c r="P171" s="766"/>
      <c r="Q171" s="361"/>
    </row>
    <row r="172" spans="1:17" s="334" customFormat="1" ht="13.5" thickBot="1">
      <c r="A172" s="409"/>
      <c r="B172" s="409"/>
      <c r="C172" s="409"/>
      <c r="D172" s="409"/>
      <c r="E172" s="409"/>
      <c r="F172" s="409"/>
      <c r="G172" s="409"/>
      <c r="H172" s="409"/>
      <c r="I172" s="409"/>
      <c r="J172" s="409"/>
      <c r="K172" s="771"/>
      <c r="L172" s="409"/>
      <c r="M172" s="409"/>
      <c r="N172" s="409"/>
      <c r="O172" s="409"/>
      <c r="P172" s="771"/>
      <c r="Q172" s="409"/>
    </row>
    <row r="173" spans="1:17" s="334" customFormat="1">
      <c r="A173" s="411"/>
      <c r="B173" s="412"/>
      <c r="C173" s="412"/>
      <c r="D173" s="412"/>
      <c r="E173" s="412"/>
      <c r="F173" s="412"/>
      <c r="G173" s="412"/>
      <c r="H173" s="406"/>
      <c r="I173" s="406"/>
      <c r="J173" s="406"/>
      <c r="K173" s="663"/>
      <c r="L173" s="406"/>
      <c r="M173" s="406"/>
      <c r="N173" s="406"/>
      <c r="O173" s="406"/>
      <c r="P173" s="663"/>
      <c r="Q173" s="407"/>
    </row>
    <row r="174" spans="1:17" s="334" customFormat="1" ht="23.25">
      <c r="A174" s="413" t="s">
        <v>282</v>
      </c>
      <c r="B174" s="414"/>
      <c r="C174" s="414"/>
      <c r="D174" s="414"/>
      <c r="E174" s="414"/>
      <c r="F174" s="414"/>
      <c r="G174" s="414"/>
      <c r="H174" s="361"/>
      <c r="I174" s="361"/>
      <c r="J174" s="361"/>
      <c r="K174" s="766"/>
      <c r="L174" s="361"/>
      <c r="M174" s="361"/>
      <c r="N174" s="361"/>
      <c r="O174" s="361"/>
      <c r="P174" s="766"/>
      <c r="Q174" s="408"/>
    </row>
    <row r="175" spans="1:17" s="334" customFormat="1">
      <c r="A175" s="415"/>
      <c r="B175" s="414"/>
      <c r="C175" s="414"/>
      <c r="D175" s="414"/>
      <c r="E175" s="414"/>
      <c r="F175" s="414"/>
      <c r="G175" s="414"/>
      <c r="H175" s="361"/>
      <c r="I175" s="361"/>
      <c r="J175" s="361"/>
      <c r="K175" s="766"/>
      <c r="L175" s="361"/>
      <c r="M175" s="361"/>
      <c r="N175" s="361"/>
      <c r="O175" s="361"/>
      <c r="P175" s="766"/>
      <c r="Q175" s="408"/>
    </row>
    <row r="176" spans="1:17" s="334" customFormat="1">
      <c r="A176" s="416"/>
      <c r="B176" s="417"/>
      <c r="C176" s="417"/>
      <c r="D176" s="417"/>
      <c r="E176" s="417"/>
      <c r="F176" s="417"/>
      <c r="G176" s="417"/>
      <c r="H176" s="361"/>
      <c r="I176" s="361"/>
      <c r="J176" s="361"/>
      <c r="K176" s="925" t="s">
        <v>294</v>
      </c>
      <c r="L176" s="361"/>
      <c r="M176" s="361"/>
      <c r="N176" s="361"/>
      <c r="O176" s="361"/>
      <c r="P176" s="925" t="s">
        <v>295</v>
      </c>
      <c r="Q176" s="408"/>
    </row>
    <row r="177" spans="1:17" s="334" customFormat="1">
      <c r="A177" s="418"/>
      <c r="B177" s="75"/>
      <c r="C177" s="75"/>
      <c r="D177" s="75"/>
      <c r="E177" s="75"/>
      <c r="F177" s="75"/>
      <c r="G177" s="75"/>
      <c r="H177" s="361"/>
      <c r="I177" s="361"/>
      <c r="J177" s="361"/>
      <c r="K177" s="766"/>
      <c r="L177" s="361"/>
      <c r="M177" s="361"/>
      <c r="N177" s="361"/>
      <c r="O177" s="361"/>
      <c r="P177" s="766"/>
      <c r="Q177" s="408"/>
    </row>
    <row r="178" spans="1:17" s="334" customFormat="1">
      <c r="A178" s="418"/>
      <c r="B178" s="75"/>
      <c r="C178" s="75"/>
      <c r="D178" s="75"/>
      <c r="E178" s="75"/>
      <c r="F178" s="75"/>
      <c r="G178" s="75"/>
      <c r="H178" s="361"/>
      <c r="I178" s="361"/>
      <c r="J178" s="361"/>
      <c r="K178" s="766"/>
      <c r="L178" s="361"/>
      <c r="M178" s="361"/>
      <c r="N178" s="361"/>
      <c r="O178" s="361"/>
      <c r="P178" s="766"/>
      <c r="Q178" s="408"/>
    </row>
    <row r="179" spans="1:17" s="334" customFormat="1" ht="18">
      <c r="A179" s="419" t="s">
        <v>285</v>
      </c>
      <c r="B179" s="420"/>
      <c r="C179" s="420"/>
      <c r="D179" s="421"/>
      <c r="E179" s="421"/>
      <c r="F179" s="422"/>
      <c r="G179" s="421"/>
      <c r="H179" s="361"/>
      <c r="I179" s="361"/>
      <c r="J179" s="361"/>
      <c r="K179" s="926">
        <f>K168</f>
        <v>-4.8518481599999994</v>
      </c>
      <c r="L179" s="421" t="s">
        <v>283</v>
      </c>
      <c r="M179" s="361"/>
      <c r="N179" s="361"/>
      <c r="O179" s="361"/>
      <c r="P179" s="926">
        <f>P168</f>
        <v>-3.7975833000000003</v>
      </c>
      <c r="Q179" s="424" t="s">
        <v>283</v>
      </c>
    </row>
    <row r="180" spans="1:17" s="334" customFormat="1" ht="18">
      <c r="A180" s="425"/>
      <c r="B180" s="426"/>
      <c r="C180" s="426"/>
      <c r="D180" s="414"/>
      <c r="E180" s="414"/>
      <c r="F180" s="427"/>
      <c r="G180" s="414"/>
      <c r="H180" s="361"/>
      <c r="I180" s="361"/>
      <c r="J180" s="361"/>
      <c r="K180" s="926"/>
      <c r="L180" s="414"/>
      <c r="M180" s="361"/>
      <c r="N180" s="361"/>
      <c r="O180" s="361"/>
      <c r="P180" s="926"/>
      <c r="Q180" s="428"/>
    </row>
    <row r="181" spans="1:17" s="334" customFormat="1" ht="18">
      <c r="A181" s="429" t="s">
        <v>284</v>
      </c>
      <c r="B181" s="34"/>
      <c r="C181" s="34"/>
      <c r="D181" s="414"/>
      <c r="E181" s="414"/>
      <c r="F181" s="430"/>
      <c r="G181" s="421"/>
      <c r="H181" s="361"/>
      <c r="I181" s="361"/>
      <c r="J181" s="361"/>
      <c r="K181" s="926">
        <f>'STEPPED UP GENCO'!K73</f>
        <v>1.7938441355999999</v>
      </c>
      <c r="L181" s="421" t="s">
        <v>283</v>
      </c>
      <c r="M181" s="361"/>
      <c r="N181" s="361"/>
      <c r="O181" s="361"/>
      <c r="P181" s="926">
        <f>'STEPPED UP GENCO'!P73</f>
        <v>0.27214037499999999</v>
      </c>
      <c r="Q181" s="424" t="s">
        <v>283</v>
      </c>
    </row>
    <row r="182" spans="1:17" s="334" customFormat="1">
      <c r="A182" s="431"/>
      <c r="B182" s="361"/>
      <c r="C182" s="361"/>
      <c r="D182" s="361"/>
      <c r="E182" s="361"/>
      <c r="F182" s="361"/>
      <c r="G182" s="361"/>
      <c r="H182" s="361"/>
      <c r="I182" s="361"/>
      <c r="J182" s="361"/>
      <c r="K182" s="766"/>
      <c r="L182" s="361"/>
      <c r="M182" s="361"/>
      <c r="N182" s="361"/>
      <c r="O182" s="361"/>
      <c r="P182" s="766"/>
      <c r="Q182" s="408"/>
    </row>
    <row r="183" spans="1:17" s="334" customFormat="1">
      <c r="A183" s="431"/>
      <c r="B183" s="361"/>
      <c r="C183" s="361"/>
      <c r="D183" s="361"/>
      <c r="E183" s="361"/>
      <c r="F183" s="361"/>
      <c r="G183" s="361"/>
      <c r="H183" s="361"/>
      <c r="I183" s="361"/>
      <c r="J183" s="361"/>
      <c r="K183" s="766"/>
      <c r="L183" s="361"/>
      <c r="M183" s="361"/>
      <c r="N183" s="361"/>
      <c r="O183" s="361"/>
      <c r="P183" s="766"/>
      <c r="Q183" s="408"/>
    </row>
    <row r="184" spans="1:17" s="334" customFormat="1">
      <c r="A184" s="431"/>
      <c r="B184" s="361"/>
      <c r="C184" s="361"/>
      <c r="D184" s="361"/>
      <c r="E184" s="361"/>
      <c r="F184" s="361"/>
      <c r="G184" s="361"/>
      <c r="H184" s="361"/>
      <c r="I184" s="361"/>
      <c r="J184" s="361"/>
      <c r="K184" s="766"/>
      <c r="L184" s="361"/>
      <c r="M184" s="361"/>
      <c r="N184" s="361"/>
      <c r="O184" s="361"/>
      <c r="P184" s="766"/>
      <c r="Q184" s="408"/>
    </row>
    <row r="185" spans="1:17" ht="20.25">
      <c r="A185" s="172"/>
      <c r="B185" s="12"/>
      <c r="C185" s="12"/>
      <c r="D185" s="12"/>
      <c r="E185" s="12"/>
      <c r="F185" s="12"/>
      <c r="G185" s="12"/>
      <c r="H185" s="170"/>
      <c r="I185" s="170"/>
      <c r="J185" s="174" t="s">
        <v>286</v>
      </c>
      <c r="K185" s="260">
        <f>SUM(K179:K184)</f>
        <v>-3.0580040243999997</v>
      </c>
      <c r="L185" s="174" t="s">
        <v>283</v>
      </c>
      <c r="M185" s="97"/>
      <c r="N185" s="12"/>
      <c r="O185" s="12"/>
      <c r="P185" s="260">
        <f>SUM(P179:P184)</f>
        <v>-3.5254429250000001</v>
      </c>
      <c r="Q185" s="278" t="s">
        <v>283</v>
      </c>
    </row>
    <row r="186" spans="1:17" ht="13.5" thickBot="1">
      <c r="A186" s="173"/>
      <c r="B186" s="37"/>
      <c r="C186" s="37"/>
      <c r="D186" s="37"/>
      <c r="E186" s="37"/>
      <c r="F186" s="37"/>
      <c r="G186" s="37"/>
      <c r="H186" s="37"/>
      <c r="I186" s="37"/>
      <c r="J186" s="37"/>
      <c r="K186" s="648"/>
      <c r="L186" s="37"/>
      <c r="M186" s="37"/>
      <c r="N186" s="37"/>
      <c r="O186" s="37"/>
      <c r="P186" s="648"/>
      <c r="Q186" s="119"/>
    </row>
  </sheetData>
  <mergeCells count="1">
    <mergeCell ref="A147:B147"/>
  </mergeCells>
  <phoneticPr fontId="5" type="noConversion"/>
  <pageMargins left="0.51" right="0.5" top="0.57999999999999996" bottom="0.5" header="0.5" footer="0.5"/>
  <pageSetup scale="53" orientation="landscape" verticalDpi="300" r:id="rId1"/>
  <headerFooter alignWithMargins="0"/>
  <rowBreaks count="3" manualBreakCount="3">
    <brk id="65" max="16383" man="1"/>
    <brk id="96" max="16383" man="1"/>
    <brk id="156" max="16383" man="1"/>
  </rowBreaks>
  <colBreaks count="1" manualBreakCount="1">
    <brk id="1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W85"/>
  <sheetViews>
    <sheetView topLeftCell="A92" zoomScale="70" zoomScaleNormal="70" zoomScaleSheetLayoutView="85" zoomScalePageLayoutView="50" workbookViewId="0">
      <selection activeCell="Q42" sqref="Q42"/>
    </sheetView>
  </sheetViews>
  <sheetFormatPr defaultRowHeight="12.75"/>
  <cols>
    <col min="1" max="1" width="5.140625" style="334" customWidth="1"/>
    <col min="2" max="2" width="20.85546875" style="334" customWidth="1"/>
    <col min="3" max="3" width="11.28515625" style="334" customWidth="1"/>
    <col min="4" max="4" width="9.140625" style="334"/>
    <col min="5" max="5" width="14.42578125" style="334" customWidth="1"/>
    <col min="6" max="6" width="8.85546875" style="334" customWidth="1"/>
    <col min="7" max="7" width="11.42578125" style="334" customWidth="1"/>
    <col min="8" max="8" width="13" style="334" customWidth="1"/>
    <col min="9" max="9" width="12.42578125" style="334" customWidth="1"/>
    <col min="10" max="10" width="12.28515625" style="334" customWidth="1"/>
    <col min="11" max="11" width="12.85546875" style="498" customWidth="1"/>
    <col min="12" max="12" width="12.85546875" style="334" customWidth="1"/>
    <col min="13" max="13" width="13.28515625" style="334" customWidth="1"/>
    <col min="14" max="14" width="11.42578125" style="334" customWidth="1"/>
    <col min="15" max="15" width="13.140625" style="334" customWidth="1"/>
    <col min="16" max="16" width="17.140625" style="498" customWidth="1"/>
    <col min="17" max="17" width="18.42578125" style="334" customWidth="1"/>
    <col min="18" max="18" width="5.28515625" style="334" customWidth="1"/>
    <col min="19" max="19" width="1.5703125" style="334" hidden="1" customWidth="1"/>
    <col min="20" max="20" width="9.140625" style="334" hidden="1" customWidth="1"/>
    <col min="21" max="21" width="4.28515625" style="334" hidden="1" customWidth="1"/>
    <col min="22" max="22" width="4" style="334" hidden="1" customWidth="1"/>
    <col min="23" max="23" width="3.85546875" style="334" hidden="1" customWidth="1"/>
    <col min="24" max="16384" width="9.140625" style="334"/>
  </cols>
  <sheetData>
    <row r="1" spans="1:17" ht="26.25">
      <c r="A1" s="1" t="s">
        <v>210</v>
      </c>
      <c r="Q1" s="372" t="str">
        <f>NDPL!Q1</f>
        <v>AUGUST-2024</v>
      </c>
    </row>
    <row r="2" spans="1:17" ht="18.75" customHeight="1">
      <c r="A2" s="63" t="s">
        <v>211</v>
      </c>
    </row>
    <row r="3" spans="1:17" ht="23.25">
      <c r="A3" s="143" t="s">
        <v>190</v>
      </c>
    </row>
    <row r="4" spans="1:17" ht="24" thickBot="1">
      <c r="A4" s="296" t="s">
        <v>191</v>
      </c>
      <c r="G4" s="361"/>
      <c r="H4" s="361"/>
      <c r="I4" s="35" t="s">
        <v>347</v>
      </c>
      <c r="J4" s="361"/>
      <c r="K4" s="766"/>
      <c r="L4" s="361"/>
      <c r="M4" s="361"/>
      <c r="N4" s="35" t="s">
        <v>348</v>
      </c>
      <c r="O4" s="361"/>
      <c r="P4" s="766"/>
    </row>
    <row r="5" spans="1:17" ht="62.25" customHeight="1" thickTop="1" thickBot="1">
      <c r="A5" s="374" t="s">
        <v>8</v>
      </c>
      <c r="B5" s="375" t="s">
        <v>9</v>
      </c>
      <c r="C5" s="376" t="s">
        <v>1</v>
      </c>
      <c r="D5" s="376" t="s">
        <v>2</v>
      </c>
      <c r="E5" s="376" t="s">
        <v>3</v>
      </c>
      <c r="F5" s="376" t="s">
        <v>10</v>
      </c>
      <c r="G5" s="374" t="str">
        <f>NDPL!G5</f>
        <v>FINAL READING 31/08/2024</v>
      </c>
      <c r="H5" s="376" t="str">
        <f>NDPL!H5</f>
        <v>INTIAL READING 01/08/2024</v>
      </c>
      <c r="I5" s="376" t="s">
        <v>4</v>
      </c>
      <c r="J5" s="376" t="s">
        <v>5</v>
      </c>
      <c r="K5" s="776" t="s">
        <v>6</v>
      </c>
      <c r="L5" s="374" t="str">
        <f>NDPL!G5</f>
        <v>FINAL READING 31/08/2024</v>
      </c>
      <c r="M5" s="376" t="str">
        <f>NDPL!H5</f>
        <v>INTIAL READING 01/08/2024</v>
      </c>
      <c r="N5" s="376" t="s">
        <v>4</v>
      </c>
      <c r="O5" s="376" t="s">
        <v>5</v>
      </c>
      <c r="P5" s="776" t="s">
        <v>6</v>
      </c>
      <c r="Q5" s="377" t="s">
        <v>266</v>
      </c>
    </row>
    <row r="6" spans="1:17" ht="14.25" thickTop="1" thickBot="1"/>
    <row r="7" spans="1:17" ht="18" customHeight="1" thickTop="1">
      <c r="A7" s="120"/>
      <c r="B7" s="121" t="s">
        <v>177</v>
      </c>
      <c r="C7" s="122"/>
      <c r="D7" s="122"/>
      <c r="E7" s="122"/>
      <c r="F7" s="122"/>
      <c r="G7" s="46"/>
      <c r="H7" s="454"/>
      <c r="I7" s="455"/>
      <c r="J7" s="455"/>
      <c r="K7" s="804"/>
      <c r="L7" s="456"/>
      <c r="M7" s="454"/>
      <c r="N7" s="454"/>
      <c r="O7" s="454"/>
      <c r="P7" s="819"/>
      <c r="Q7" s="396"/>
    </row>
    <row r="8" spans="1:17" ht="18" customHeight="1">
      <c r="A8" s="123"/>
      <c r="B8" s="124" t="s">
        <v>102</v>
      </c>
      <c r="C8" s="125"/>
      <c r="D8" s="126"/>
      <c r="E8" s="127"/>
      <c r="F8" s="128"/>
      <c r="G8" s="50"/>
      <c r="H8" s="457"/>
      <c r="I8" s="316"/>
      <c r="J8" s="316"/>
      <c r="K8" s="805"/>
      <c r="L8" s="458"/>
      <c r="M8" s="457"/>
      <c r="N8" s="298"/>
      <c r="O8" s="298"/>
      <c r="P8" s="807"/>
      <c r="Q8" s="338"/>
    </row>
    <row r="9" spans="1:17" ht="16.5">
      <c r="A9" s="123">
        <v>1</v>
      </c>
      <c r="B9" s="124" t="s">
        <v>103</v>
      </c>
      <c r="C9" s="125">
        <v>4865107</v>
      </c>
      <c r="D9" s="129" t="s">
        <v>12</v>
      </c>
      <c r="E9" s="186" t="s">
        <v>300</v>
      </c>
      <c r="F9" s="130">
        <v>266.67</v>
      </c>
      <c r="G9" s="251">
        <v>999809</v>
      </c>
      <c r="H9" s="252">
        <v>999809</v>
      </c>
      <c r="I9" s="238">
        <f>G9-H9</f>
        <v>0</v>
      </c>
      <c r="J9" s="238">
        <f>$F9*I9</f>
        <v>0</v>
      </c>
      <c r="K9" s="764">
        <f>J9/1000000</f>
        <v>0</v>
      </c>
      <c r="L9" s="251">
        <v>925</v>
      </c>
      <c r="M9" s="252">
        <v>946</v>
      </c>
      <c r="N9" s="238">
        <f>L9-M9</f>
        <v>-21</v>
      </c>
      <c r="O9" s="238">
        <f>$F9*N9</f>
        <v>-5600.0700000000006</v>
      </c>
      <c r="P9" s="764">
        <f>O9/1000000</f>
        <v>-5.6000700000000004E-3</v>
      </c>
      <c r="Q9" s="358"/>
    </row>
    <row r="10" spans="1:17" ht="18" customHeight="1">
      <c r="A10" s="123">
        <v>2</v>
      </c>
      <c r="B10" s="124" t="s">
        <v>104</v>
      </c>
      <c r="C10" s="125">
        <v>4865150</v>
      </c>
      <c r="D10" s="129" t="s">
        <v>12</v>
      </c>
      <c r="E10" s="186" t="s">
        <v>300</v>
      </c>
      <c r="F10" s="130">
        <v>100</v>
      </c>
      <c r="G10" s="251">
        <v>17438</v>
      </c>
      <c r="H10" s="252">
        <v>17425</v>
      </c>
      <c r="I10" s="316">
        <f>G10-H10</f>
        <v>13</v>
      </c>
      <c r="J10" s="316">
        <f>$F10*I10</f>
        <v>1300</v>
      </c>
      <c r="K10" s="805">
        <f>J10/1000000</f>
        <v>1.2999999999999999E-3</v>
      </c>
      <c r="L10" s="251">
        <v>826</v>
      </c>
      <c r="M10" s="252">
        <v>776</v>
      </c>
      <c r="N10" s="315">
        <f>L10-M10</f>
        <v>50</v>
      </c>
      <c r="O10" s="315">
        <f>$F10*N10</f>
        <v>5000</v>
      </c>
      <c r="P10" s="809">
        <f>O10/1000000</f>
        <v>5.0000000000000001E-3</v>
      </c>
      <c r="Q10" s="338"/>
    </row>
    <row r="11" spans="1:17" ht="18">
      <c r="A11" s="123">
        <v>3</v>
      </c>
      <c r="B11" s="124" t="s">
        <v>105</v>
      </c>
      <c r="C11" s="125">
        <v>4865136</v>
      </c>
      <c r="D11" s="129" t="s">
        <v>12</v>
      </c>
      <c r="E11" s="186" t="s">
        <v>300</v>
      </c>
      <c r="F11" s="130">
        <v>200</v>
      </c>
      <c r="G11" s="251">
        <v>966146</v>
      </c>
      <c r="H11" s="252">
        <v>966206</v>
      </c>
      <c r="I11" s="316">
        <f t="shared" ref="I11:I19" si="0">G11-H11</f>
        <v>-60</v>
      </c>
      <c r="J11" s="316">
        <f t="shared" ref="J11:J18" si="1">$F11*I11</f>
        <v>-12000</v>
      </c>
      <c r="K11" s="805">
        <f t="shared" ref="K11:K18" si="2">J11/1000000</f>
        <v>-1.2E-2</v>
      </c>
      <c r="L11" s="251">
        <v>203</v>
      </c>
      <c r="M11" s="252">
        <v>181</v>
      </c>
      <c r="N11" s="316">
        <f t="shared" ref="N11:N19" si="3">L11-M11</f>
        <v>22</v>
      </c>
      <c r="O11" s="316">
        <f t="shared" ref="O11:O18" si="4">$F11*N11</f>
        <v>4400</v>
      </c>
      <c r="P11" s="805">
        <f t="shared" ref="P11:P18" si="5">O11/1000000</f>
        <v>4.4000000000000003E-3</v>
      </c>
      <c r="Q11" s="459"/>
    </row>
    <row r="12" spans="1:17" ht="18">
      <c r="A12" s="123">
        <v>4</v>
      </c>
      <c r="B12" s="124" t="s">
        <v>106</v>
      </c>
      <c r="C12" s="125">
        <v>4865172</v>
      </c>
      <c r="D12" s="129" t="s">
        <v>12</v>
      </c>
      <c r="E12" s="186" t="s">
        <v>300</v>
      </c>
      <c r="F12" s="130">
        <v>1000</v>
      </c>
      <c r="G12" s="251">
        <v>999993</v>
      </c>
      <c r="H12" s="251">
        <v>999993</v>
      </c>
      <c r="I12" s="316">
        <f>G12-H12</f>
        <v>0</v>
      </c>
      <c r="J12" s="316">
        <f>$F12*I12</f>
        <v>0</v>
      </c>
      <c r="K12" s="805">
        <f>J12/1000000</f>
        <v>0</v>
      </c>
      <c r="L12" s="251">
        <v>999997</v>
      </c>
      <c r="M12" s="251">
        <v>999997</v>
      </c>
      <c r="N12" s="315">
        <f>L12-M12</f>
        <v>0</v>
      </c>
      <c r="O12" s="315">
        <f>$F12*N12</f>
        <v>0</v>
      </c>
      <c r="P12" s="809">
        <f>O12/1000000</f>
        <v>0</v>
      </c>
      <c r="Q12" s="576"/>
    </row>
    <row r="13" spans="1:17" ht="18">
      <c r="A13" s="123"/>
      <c r="B13" s="124"/>
      <c r="C13" s="125"/>
      <c r="D13" s="129"/>
      <c r="E13" s="186"/>
      <c r="F13" s="130"/>
      <c r="G13" s="251"/>
      <c r="H13" s="252"/>
      <c r="I13" s="316"/>
      <c r="J13" s="316"/>
      <c r="K13" s="805"/>
      <c r="L13" s="251"/>
      <c r="M13" s="252"/>
      <c r="N13" s="315"/>
      <c r="O13" s="315"/>
      <c r="P13" s="809"/>
      <c r="Q13" s="576"/>
    </row>
    <row r="14" spans="1:17" ht="18" customHeight="1">
      <c r="A14" s="123">
        <v>5</v>
      </c>
      <c r="B14" s="124" t="s">
        <v>107</v>
      </c>
      <c r="C14" s="125">
        <v>4865010</v>
      </c>
      <c r="D14" s="129" t="s">
        <v>12</v>
      </c>
      <c r="E14" s="186" t="s">
        <v>300</v>
      </c>
      <c r="F14" s="130">
        <v>800</v>
      </c>
      <c r="G14" s="251">
        <v>999800</v>
      </c>
      <c r="H14" s="252">
        <v>999797</v>
      </c>
      <c r="I14" s="316">
        <f>G14-H14</f>
        <v>3</v>
      </c>
      <c r="J14" s="316">
        <f>$F14*I14</f>
        <v>2400</v>
      </c>
      <c r="K14" s="805">
        <f>J14/1000000</f>
        <v>2.3999999999999998E-3</v>
      </c>
      <c r="L14" s="251">
        <v>2158</v>
      </c>
      <c r="M14" s="252">
        <v>2009</v>
      </c>
      <c r="N14" s="315">
        <f>L14-M14</f>
        <v>149</v>
      </c>
      <c r="O14" s="315">
        <f>$F14*N14</f>
        <v>119200</v>
      </c>
      <c r="P14" s="809">
        <f>O14/1000000</f>
        <v>0.1192</v>
      </c>
      <c r="Q14" s="697"/>
    </row>
    <row r="15" spans="1:17" ht="15.75" customHeight="1">
      <c r="A15" s="123">
        <v>6</v>
      </c>
      <c r="B15" s="124" t="s">
        <v>323</v>
      </c>
      <c r="C15" s="125">
        <v>4865004</v>
      </c>
      <c r="D15" s="129" t="s">
        <v>12</v>
      </c>
      <c r="E15" s="186" t="s">
        <v>300</v>
      </c>
      <c r="F15" s="130">
        <v>800</v>
      </c>
      <c r="G15" s="251">
        <v>950</v>
      </c>
      <c r="H15" s="252">
        <v>940</v>
      </c>
      <c r="I15" s="316">
        <f t="shared" si="0"/>
        <v>10</v>
      </c>
      <c r="J15" s="316">
        <f t="shared" si="1"/>
        <v>8000</v>
      </c>
      <c r="K15" s="805">
        <f t="shared" si="2"/>
        <v>8.0000000000000002E-3</v>
      </c>
      <c r="L15" s="251">
        <v>3012</v>
      </c>
      <c r="M15" s="252">
        <v>2902</v>
      </c>
      <c r="N15" s="315">
        <f t="shared" si="3"/>
        <v>110</v>
      </c>
      <c r="O15" s="315">
        <f t="shared" si="4"/>
        <v>88000</v>
      </c>
      <c r="P15" s="809">
        <f t="shared" si="5"/>
        <v>8.7999999999999995E-2</v>
      </c>
      <c r="Q15" s="358"/>
    </row>
    <row r="16" spans="1:17" ht="18" customHeight="1">
      <c r="A16" s="123">
        <v>7</v>
      </c>
      <c r="B16" s="269" t="s">
        <v>345</v>
      </c>
      <c r="C16" s="272">
        <v>4865050</v>
      </c>
      <c r="D16" s="129" t="s">
        <v>12</v>
      </c>
      <c r="E16" s="186" t="s">
        <v>300</v>
      </c>
      <c r="F16" s="277">
        <v>800</v>
      </c>
      <c r="G16" s="251">
        <v>982119</v>
      </c>
      <c r="H16" s="252">
        <v>982119</v>
      </c>
      <c r="I16" s="316">
        <f t="shared" si="0"/>
        <v>0</v>
      </c>
      <c r="J16" s="316">
        <f>$F16*I16</f>
        <v>0</v>
      </c>
      <c r="K16" s="805">
        <f>J16/1000000</f>
        <v>0</v>
      </c>
      <c r="L16" s="251">
        <v>998603</v>
      </c>
      <c r="M16" s="252">
        <v>998603</v>
      </c>
      <c r="N16" s="315">
        <f t="shared" si="3"/>
        <v>0</v>
      </c>
      <c r="O16" s="315">
        <f>$F16*N16</f>
        <v>0</v>
      </c>
      <c r="P16" s="809">
        <f>O16/1000000</f>
        <v>0</v>
      </c>
      <c r="Q16" s="338"/>
    </row>
    <row r="17" spans="1:17" ht="18" customHeight="1">
      <c r="A17" s="123">
        <v>8</v>
      </c>
      <c r="B17" s="269" t="s">
        <v>344</v>
      </c>
      <c r="C17" s="272">
        <v>4864998</v>
      </c>
      <c r="D17" s="129" t="s">
        <v>12</v>
      </c>
      <c r="E17" s="186" t="s">
        <v>300</v>
      </c>
      <c r="F17" s="277">
        <v>800</v>
      </c>
      <c r="G17" s="251">
        <v>950267</v>
      </c>
      <c r="H17" s="252">
        <v>950267</v>
      </c>
      <c r="I17" s="316">
        <f t="shared" si="0"/>
        <v>0</v>
      </c>
      <c r="J17" s="316">
        <f t="shared" si="1"/>
        <v>0</v>
      </c>
      <c r="K17" s="805">
        <f t="shared" si="2"/>
        <v>0</v>
      </c>
      <c r="L17" s="251">
        <v>979419</v>
      </c>
      <c r="M17" s="252">
        <v>979419</v>
      </c>
      <c r="N17" s="315">
        <f t="shared" si="3"/>
        <v>0</v>
      </c>
      <c r="O17" s="315">
        <f t="shared" si="4"/>
        <v>0</v>
      </c>
      <c r="P17" s="809">
        <f t="shared" si="5"/>
        <v>0</v>
      </c>
      <c r="Q17" s="338"/>
    </row>
    <row r="18" spans="1:17" ht="18" customHeight="1">
      <c r="A18" s="123">
        <v>9</v>
      </c>
      <c r="B18" s="269" t="s">
        <v>338</v>
      </c>
      <c r="C18" s="272">
        <v>4864993</v>
      </c>
      <c r="D18" s="129" t="s">
        <v>12</v>
      </c>
      <c r="E18" s="186" t="s">
        <v>300</v>
      </c>
      <c r="F18" s="277">
        <v>800</v>
      </c>
      <c r="G18" s="251">
        <v>933919</v>
      </c>
      <c r="H18" s="252">
        <v>934118</v>
      </c>
      <c r="I18" s="316">
        <f t="shared" si="0"/>
        <v>-199</v>
      </c>
      <c r="J18" s="316">
        <f t="shared" si="1"/>
        <v>-159200</v>
      </c>
      <c r="K18" s="805">
        <f t="shared" si="2"/>
        <v>-0.15920000000000001</v>
      </c>
      <c r="L18" s="251">
        <v>986703</v>
      </c>
      <c r="M18" s="252">
        <v>986838</v>
      </c>
      <c r="N18" s="315">
        <f t="shared" si="3"/>
        <v>-135</v>
      </c>
      <c r="O18" s="315">
        <f t="shared" si="4"/>
        <v>-108000</v>
      </c>
      <c r="P18" s="809">
        <f t="shared" si="5"/>
        <v>-0.108</v>
      </c>
      <c r="Q18" s="359"/>
    </row>
    <row r="19" spans="1:17" ht="15.75" customHeight="1">
      <c r="A19" s="123">
        <v>10</v>
      </c>
      <c r="B19" s="269" t="s">
        <v>379</v>
      </c>
      <c r="C19" s="272">
        <v>5128403</v>
      </c>
      <c r="D19" s="129" t="s">
        <v>12</v>
      </c>
      <c r="E19" s="186" t="s">
        <v>300</v>
      </c>
      <c r="F19" s="277">
        <v>2000</v>
      </c>
      <c r="G19" s="251">
        <v>991769</v>
      </c>
      <c r="H19" s="252">
        <v>991769</v>
      </c>
      <c r="I19" s="203">
        <f t="shared" si="0"/>
        <v>0</v>
      </c>
      <c r="J19" s="203">
        <f>$F19*I19</f>
        <v>0</v>
      </c>
      <c r="K19" s="792">
        <f>J19/1000000</f>
        <v>0</v>
      </c>
      <c r="L19" s="251">
        <v>997627</v>
      </c>
      <c r="M19" s="252">
        <v>997727</v>
      </c>
      <c r="N19" s="252">
        <f t="shared" si="3"/>
        <v>-100</v>
      </c>
      <c r="O19" s="252">
        <f>$F19*N19</f>
        <v>-200000</v>
      </c>
      <c r="P19" s="762">
        <f>O19/1000000</f>
        <v>-0.2</v>
      </c>
      <c r="Q19" s="359"/>
    </row>
    <row r="20" spans="1:17" ht="18" customHeight="1">
      <c r="A20" s="123"/>
      <c r="B20" s="131" t="s">
        <v>329</v>
      </c>
      <c r="C20" s="125"/>
      <c r="D20" s="129"/>
      <c r="E20" s="186"/>
      <c r="F20" s="130"/>
      <c r="G20" s="251"/>
      <c r="H20" s="252"/>
      <c r="I20" s="316"/>
      <c r="J20" s="316"/>
      <c r="K20" s="805"/>
      <c r="L20" s="251"/>
      <c r="M20" s="252"/>
      <c r="N20" s="315"/>
      <c r="O20" s="315"/>
      <c r="P20" s="809"/>
      <c r="Q20" s="338"/>
    </row>
    <row r="21" spans="1:17" ht="18" customHeight="1">
      <c r="A21" s="123">
        <v>11</v>
      </c>
      <c r="B21" s="124" t="s">
        <v>178</v>
      </c>
      <c r="C21" s="125">
        <v>4865161</v>
      </c>
      <c r="D21" s="126" t="s">
        <v>12</v>
      </c>
      <c r="E21" s="186" t="s">
        <v>300</v>
      </c>
      <c r="F21" s="130">
        <v>50</v>
      </c>
      <c r="G21" s="251">
        <v>952062</v>
      </c>
      <c r="H21" s="252">
        <v>952240</v>
      </c>
      <c r="I21" s="316">
        <f t="shared" ref="I21:I26" si="6">G21-H21</f>
        <v>-178</v>
      </c>
      <c r="J21" s="316">
        <f t="shared" ref="J21:J26" si="7">$F21*I21</f>
        <v>-8900</v>
      </c>
      <c r="K21" s="805">
        <f t="shared" ref="K21:K26" si="8">J21/1000000</f>
        <v>-8.8999999999999999E-3</v>
      </c>
      <c r="L21" s="251">
        <v>25472</v>
      </c>
      <c r="M21" s="252">
        <v>23193</v>
      </c>
      <c r="N21" s="315">
        <f t="shared" ref="N21:N26" si="9">L21-M21</f>
        <v>2279</v>
      </c>
      <c r="O21" s="315">
        <f t="shared" ref="O21:O26" si="10">$F21*N21</f>
        <v>113950</v>
      </c>
      <c r="P21" s="809">
        <f t="shared" ref="P21:P26" si="11">O21/1000000</f>
        <v>0.11395</v>
      </c>
      <c r="Q21" s="338"/>
    </row>
    <row r="22" spans="1:17" ht="13.5" customHeight="1">
      <c r="A22" s="123">
        <v>12</v>
      </c>
      <c r="B22" s="124" t="s">
        <v>179</v>
      </c>
      <c r="C22" s="125">
        <v>4865115</v>
      </c>
      <c r="D22" s="129" t="s">
        <v>12</v>
      </c>
      <c r="E22" s="186" t="s">
        <v>300</v>
      </c>
      <c r="F22" s="130">
        <v>100</v>
      </c>
      <c r="G22" s="251">
        <v>998704</v>
      </c>
      <c r="H22" s="252">
        <v>998802</v>
      </c>
      <c r="I22" s="348">
        <f>G22-H22</f>
        <v>-98</v>
      </c>
      <c r="J22" s="348">
        <f>$F22*I22</f>
        <v>-9800</v>
      </c>
      <c r="K22" s="783">
        <f>J22/1000000</f>
        <v>-9.7999999999999997E-3</v>
      </c>
      <c r="L22" s="251">
        <v>4645</v>
      </c>
      <c r="M22" s="252">
        <v>4855</v>
      </c>
      <c r="N22" s="203">
        <f>L22-M22</f>
        <v>-210</v>
      </c>
      <c r="O22" s="203">
        <f>$F22*N22</f>
        <v>-21000</v>
      </c>
      <c r="P22" s="792">
        <f>O22/1000000</f>
        <v>-2.1000000000000001E-2</v>
      </c>
      <c r="Q22" s="338"/>
    </row>
    <row r="23" spans="1:17" ht="18" customHeight="1">
      <c r="A23" s="123">
        <v>13</v>
      </c>
      <c r="B23" s="127" t="s">
        <v>180</v>
      </c>
      <c r="C23" s="125">
        <v>4902512</v>
      </c>
      <c r="D23" s="129" t="s">
        <v>12</v>
      </c>
      <c r="E23" s="186" t="s">
        <v>300</v>
      </c>
      <c r="F23" s="130">
        <v>500</v>
      </c>
      <c r="G23" s="251">
        <v>997774</v>
      </c>
      <c r="H23" s="252">
        <v>997772</v>
      </c>
      <c r="I23" s="316">
        <f t="shared" si="6"/>
        <v>2</v>
      </c>
      <c r="J23" s="316">
        <f t="shared" si="7"/>
        <v>1000</v>
      </c>
      <c r="K23" s="805">
        <f t="shared" si="8"/>
        <v>1E-3</v>
      </c>
      <c r="L23" s="251">
        <v>7763</v>
      </c>
      <c r="M23" s="252">
        <v>7615</v>
      </c>
      <c r="N23" s="315">
        <f t="shared" si="9"/>
        <v>148</v>
      </c>
      <c r="O23" s="315">
        <f t="shared" si="10"/>
        <v>74000</v>
      </c>
      <c r="P23" s="809">
        <f t="shared" si="11"/>
        <v>7.3999999999999996E-2</v>
      </c>
      <c r="Q23" s="338"/>
    </row>
    <row r="24" spans="1:17" ht="18" customHeight="1">
      <c r="A24" s="123">
        <v>14</v>
      </c>
      <c r="B24" s="124" t="s">
        <v>181</v>
      </c>
      <c r="C24" s="125">
        <v>4865121</v>
      </c>
      <c r="D24" s="129" t="s">
        <v>12</v>
      </c>
      <c r="E24" s="186" t="s">
        <v>300</v>
      </c>
      <c r="F24" s="130">
        <v>100</v>
      </c>
      <c r="G24" s="251">
        <v>999606</v>
      </c>
      <c r="H24" s="252">
        <v>999662</v>
      </c>
      <c r="I24" s="316">
        <f>G24-H24</f>
        <v>-56</v>
      </c>
      <c r="J24" s="316">
        <f>$F24*I24</f>
        <v>-5600</v>
      </c>
      <c r="K24" s="805">
        <f>J24/1000000</f>
        <v>-5.5999999999999999E-3</v>
      </c>
      <c r="L24" s="251">
        <v>987539</v>
      </c>
      <c r="M24" s="252">
        <v>987854</v>
      </c>
      <c r="N24" s="315">
        <f>L24-M24</f>
        <v>-315</v>
      </c>
      <c r="O24" s="315">
        <f>$F24*N24</f>
        <v>-31500</v>
      </c>
      <c r="P24" s="809">
        <f>O24/1000000</f>
        <v>-3.15E-2</v>
      </c>
      <c r="Q24" s="338"/>
    </row>
    <row r="25" spans="1:17" ht="18" customHeight="1">
      <c r="A25" s="123">
        <v>15</v>
      </c>
      <c r="B25" s="124" t="s">
        <v>182</v>
      </c>
      <c r="C25" s="125">
        <v>4865129</v>
      </c>
      <c r="D25" s="129" t="s">
        <v>12</v>
      </c>
      <c r="E25" s="186" t="s">
        <v>300</v>
      </c>
      <c r="F25" s="128">
        <v>1333.33</v>
      </c>
      <c r="G25" s="251">
        <v>998336</v>
      </c>
      <c r="H25" s="252">
        <v>998337</v>
      </c>
      <c r="I25" s="316">
        <f>G25-H25</f>
        <v>-1</v>
      </c>
      <c r="J25" s="316">
        <f>$F25*I25</f>
        <v>-1333.33</v>
      </c>
      <c r="K25" s="805">
        <f>J25/1000000</f>
        <v>-1.33333E-3</v>
      </c>
      <c r="L25" s="251">
        <v>4944</v>
      </c>
      <c r="M25" s="252">
        <v>4890</v>
      </c>
      <c r="N25" s="315">
        <f>L25-M25</f>
        <v>54</v>
      </c>
      <c r="O25" s="315">
        <f>$F25*N25</f>
        <v>71999.819999999992</v>
      </c>
      <c r="P25" s="809">
        <f>O25/1000000</f>
        <v>7.1999819999999992E-2</v>
      </c>
      <c r="Q25" s="338"/>
    </row>
    <row r="26" spans="1:17" ht="18" customHeight="1">
      <c r="A26" s="123">
        <v>16</v>
      </c>
      <c r="B26" s="124" t="s">
        <v>183</v>
      </c>
      <c r="C26" s="125">
        <v>4865159</v>
      </c>
      <c r="D26" s="126" t="s">
        <v>12</v>
      </c>
      <c r="E26" s="186" t="s">
        <v>300</v>
      </c>
      <c r="F26" s="130">
        <v>1000</v>
      </c>
      <c r="G26" s="251">
        <v>11066</v>
      </c>
      <c r="H26" s="252">
        <v>11071</v>
      </c>
      <c r="I26" s="316">
        <f t="shared" si="6"/>
        <v>-5</v>
      </c>
      <c r="J26" s="316">
        <f t="shared" si="7"/>
        <v>-5000</v>
      </c>
      <c r="K26" s="805">
        <f t="shared" si="8"/>
        <v>-5.0000000000000001E-3</v>
      </c>
      <c r="L26" s="251">
        <v>43935</v>
      </c>
      <c r="M26" s="252">
        <v>43965</v>
      </c>
      <c r="N26" s="315">
        <f t="shared" si="9"/>
        <v>-30</v>
      </c>
      <c r="O26" s="315">
        <f t="shared" si="10"/>
        <v>-30000</v>
      </c>
      <c r="P26" s="809">
        <f t="shared" si="11"/>
        <v>-0.03</v>
      </c>
      <c r="Q26" s="338"/>
    </row>
    <row r="27" spans="1:17" ht="18" customHeight="1">
      <c r="A27" s="123">
        <v>17</v>
      </c>
      <c r="B27" s="124" t="s">
        <v>184</v>
      </c>
      <c r="C27" s="125">
        <v>4865122</v>
      </c>
      <c r="D27" s="129" t="s">
        <v>12</v>
      </c>
      <c r="E27" s="186" t="s">
        <v>300</v>
      </c>
      <c r="F27" s="128">
        <v>1333.33</v>
      </c>
      <c r="G27" s="251">
        <v>999856</v>
      </c>
      <c r="H27" s="252">
        <v>999854</v>
      </c>
      <c r="I27" s="316">
        <f>G27-H27</f>
        <v>2</v>
      </c>
      <c r="J27" s="316">
        <f>$F27*I27</f>
        <v>2666.66</v>
      </c>
      <c r="K27" s="805">
        <f>J27/1000000</f>
        <v>2.66666E-3</v>
      </c>
      <c r="L27" s="251">
        <v>5144</v>
      </c>
      <c r="M27" s="252">
        <v>5107</v>
      </c>
      <c r="N27" s="315">
        <f>L27-M27</f>
        <v>37</v>
      </c>
      <c r="O27" s="315">
        <f>$F27*N27</f>
        <v>49333.21</v>
      </c>
      <c r="P27" s="809">
        <f>O27/1000000</f>
        <v>4.9333210000000002E-2</v>
      </c>
      <c r="Q27" s="359"/>
    </row>
    <row r="28" spans="1:17" ht="18" customHeight="1">
      <c r="A28" s="123"/>
      <c r="B28" s="132" t="s">
        <v>185</v>
      </c>
      <c r="C28" s="125"/>
      <c r="D28" s="129"/>
      <c r="E28" s="186"/>
      <c r="F28" s="130"/>
      <c r="G28" s="251"/>
      <c r="H28" s="252"/>
      <c r="I28" s="316"/>
      <c r="J28" s="316"/>
      <c r="K28" s="805"/>
      <c r="L28" s="251"/>
      <c r="M28" s="252"/>
      <c r="N28" s="315"/>
      <c r="O28" s="315"/>
      <c r="P28" s="809"/>
      <c r="Q28" s="338"/>
    </row>
    <row r="29" spans="1:17" ht="18" customHeight="1">
      <c r="A29" s="123">
        <v>19</v>
      </c>
      <c r="B29" s="124" t="s">
        <v>186</v>
      </c>
      <c r="C29" s="125">
        <v>4864996</v>
      </c>
      <c r="D29" s="129" t="s">
        <v>12</v>
      </c>
      <c r="E29" s="186" t="s">
        <v>300</v>
      </c>
      <c r="F29" s="130">
        <v>1000</v>
      </c>
      <c r="G29" s="251">
        <v>984856</v>
      </c>
      <c r="H29" s="252">
        <v>984972</v>
      </c>
      <c r="I29" s="316">
        <f>G29-H29</f>
        <v>-116</v>
      </c>
      <c r="J29" s="316">
        <f>$F29*I29</f>
        <v>-116000</v>
      </c>
      <c r="K29" s="805">
        <f>J29/1000000</f>
        <v>-0.11600000000000001</v>
      </c>
      <c r="L29" s="251">
        <v>859</v>
      </c>
      <c r="M29" s="252">
        <v>833</v>
      </c>
      <c r="N29" s="315">
        <f>L29-M29</f>
        <v>26</v>
      </c>
      <c r="O29" s="315">
        <f>$F29*N29</f>
        <v>26000</v>
      </c>
      <c r="P29" s="809">
        <f>O29/1000000</f>
        <v>2.5999999999999999E-2</v>
      </c>
      <c r="Q29" s="338"/>
    </row>
    <row r="30" spans="1:17" ht="18" customHeight="1">
      <c r="A30" s="123">
        <v>20</v>
      </c>
      <c r="B30" s="124" t="s">
        <v>187</v>
      </c>
      <c r="C30" s="125">
        <v>4865000</v>
      </c>
      <c r="D30" s="129" t="s">
        <v>12</v>
      </c>
      <c r="E30" s="186" t="s">
        <v>300</v>
      </c>
      <c r="F30" s="130">
        <v>1000</v>
      </c>
      <c r="G30" s="251">
        <v>969313</v>
      </c>
      <c r="H30" s="252">
        <v>969599</v>
      </c>
      <c r="I30" s="316">
        <f>G30-H30</f>
        <v>-286</v>
      </c>
      <c r="J30" s="316">
        <f>$F30*I30</f>
        <v>-286000</v>
      </c>
      <c r="K30" s="805">
        <f>J30/1000000</f>
        <v>-0.28599999999999998</v>
      </c>
      <c r="L30" s="251">
        <v>3069</v>
      </c>
      <c r="M30" s="252">
        <v>3082</v>
      </c>
      <c r="N30" s="315">
        <f>L30-M30</f>
        <v>-13</v>
      </c>
      <c r="O30" s="315">
        <f>$F30*N30</f>
        <v>-13000</v>
      </c>
      <c r="P30" s="809">
        <f>O30/1000000</f>
        <v>-1.2999999999999999E-2</v>
      </c>
      <c r="Q30" s="562"/>
    </row>
    <row r="31" spans="1:17" ht="18" customHeight="1">
      <c r="A31" s="123">
        <v>21</v>
      </c>
      <c r="B31" s="124" t="s">
        <v>188</v>
      </c>
      <c r="C31" s="125">
        <v>4864851</v>
      </c>
      <c r="D31" s="129" t="s">
        <v>12</v>
      </c>
      <c r="E31" s="186" t="s">
        <v>300</v>
      </c>
      <c r="F31" s="130">
        <v>2500</v>
      </c>
      <c r="G31" s="251">
        <v>999360</v>
      </c>
      <c r="H31" s="252">
        <v>999360</v>
      </c>
      <c r="I31" s="316">
        <f>G31-H31</f>
        <v>0</v>
      </c>
      <c r="J31" s="316">
        <f>$F31*I31</f>
        <v>0</v>
      </c>
      <c r="K31" s="805">
        <f>J31/1000000</f>
        <v>0</v>
      </c>
      <c r="L31" s="251">
        <v>999999</v>
      </c>
      <c r="M31" s="252">
        <v>999999</v>
      </c>
      <c r="N31" s="315">
        <f>L31-M31</f>
        <v>0</v>
      </c>
      <c r="O31" s="315">
        <f>$F31*N31</f>
        <v>0</v>
      </c>
      <c r="P31" s="809">
        <f>O31/1000000</f>
        <v>0</v>
      </c>
      <c r="Q31" s="346"/>
    </row>
    <row r="32" spans="1:17" ht="18" customHeight="1">
      <c r="A32" s="123">
        <v>22</v>
      </c>
      <c r="B32" s="127" t="s">
        <v>189</v>
      </c>
      <c r="C32" s="125">
        <v>4864885</v>
      </c>
      <c r="D32" s="129" t="s">
        <v>12</v>
      </c>
      <c r="E32" s="186" t="s">
        <v>300</v>
      </c>
      <c r="F32" s="130">
        <v>2500</v>
      </c>
      <c r="G32" s="251">
        <v>990048</v>
      </c>
      <c r="H32" s="252">
        <v>990156</v>
      </c>
      <c r="I32" s="348">
        <f>G32-H32</f>
        <v>-108</v>
      </c>
      <c r="J32" s="348">
        <f>$F32*I32</f>
        <v>-270000</v>
      </c>
      <c r="K32" s="783">
        <f>J32/1000000</f>
        <v>-0.27</v>
      </c>
      <c r="L32" s="251">
        <v>607</v>
      </c>
      <c r="M32" s="252">
        <v>603</v>
      </c>
      <c r="N32" s="203">
        <f>L32-M32</f>
        <v>4</v>
      </c>
      <c r="O32" s="203">
        <f>$F32*N32</f>
        <v>10000</v>
      </c>
      <c r="P32" s="792">
        <f>O32/1000000</f>
        <v>0.01</v>
      </c>
      <c r="Q32" s="338"/>
    </row>
    <row r="33" spans="1:17" ht="18" customHeight="1">
      <c r="A33" s="123"/>
      <c r="B33" s="132"/>
      <c r="C33" s="125"/>
      <c r="D33" s="129"/>
      <c r="E33" s="186"/>
      <c r="F33" s="130"/>
      <c r="G33" s="251"/>
      <c r="H33" s="252"/>
      <c r="I33" s="316"/>
      <c r="J33" s="316"/>
      <c r="K33" s="806">
        <f>SUM(K29:K32)</f>
        <v>-0.67199999999999993</v>
      </c>
      <c r="L33" s="251"/>
      <c r="M33" s="252"/>
      <c r="N33" s="315"/>
      <c r="O33" s="315"/>
      <c r="P33" s="806">
        <f>SUM(P29:P32)</f>
        <v>2.3E-2</v>
      </c>
      <c r="Q33" s="338"/>
    </row>
    <row r="34" spans="1:17" ht="18" customHeight="1">
      <c r="A34" s="123"/>
      <c r="B34" s="131" t="s">
        <v>110</v>
      </c>
      <c r="C34" s="125"/>
      <c r="D34" s="126"/>
      <c r="E34" s="186"/>
      <c r="F34" s="130"/>
      <c r="G34" s="251"/>
      <c r="H34" s="252"/>
      <c r="I34" s="316"/>
      <c r="J34" s="316"/>
      <c r="K34" s="805"/>
      <c r="L34" s="251"/>
      <c r="M34" s="252"/>
      <c r="N34" s="315"/>
      <c r="O34" s="315"/>
      <c r="P34" s="809"/>
      <c r="Q34" s="338"/>
    </row>
    <row r="35" spans="1:17" ht="18" customHeight="1">
      <c r="A35" s="123">
        <v>23</v>
      </c>
      <c r="B35" s="510" t="s">
        <v>350</v>
      </c>
      <c r="C35" s="125">
        <v>4864955</v>
      </c>
      <c r="D35" s="124" t="s">
        <v>12</v>
      </c>
      <c r="E35" s="124" t="s">
        <v>300</v>
      </c>
      <c r="F35" s="130">
        <v>1000</v>
      </c>
      <c r="G35" s="251">
        <v>986828</v>
      </c>
      <c r="H35" s="252">
        <v>986876</v>
      </c>
      <c r="I35" s="316">
        <f>G35-H35</f>
        <v>-48</v>
      </c>
      <c r="J35" s="316">
        <f>$F35*I35</f>
        <v>-48000</v>
      </c>
      <c r="K35" s="805">
        <f>J35/1000000</f>
        <v>-4.8000000000000001E-2</v>
      </c>
      <c r="L35" s="251">
        <v>2118</v>
      </c>
      <c r="M35" s="252">
        <v>2127</v>
      </c>
      <c r="N35" s="315">
        <f>L35-M35</f>
        <v>-9</v>
      </c>
      <c r="O35" s="315">
        <f>$F35*N35</f>
        <v>-9000</v>
      </c>
      <c r="P35" s="809">
        <f>O35/1000000</f>
        <v>-8.9999999999999993E-3</v>
      </c>
      <c r="Q35" s="508"/>
    </row>
    <row r="36" spans="1:17" ht="18">
      <c r="A36" s="123">
        <v>24</v>
      </c>
      <c r="B36" s="124" t="s">
        <v>167</v>
      </c>
      <c r="C36" s="125">
        <v>4864820</v>
      </c>
      <c r="D36" s="129" t="s">
        <v>12</v>
      </c>
      <c r="E36" s="186" t="s">
        <v>300</v>
      </c>
      <c r="F36" s="130">
        <v>160</v>
      </c>
      <c r="G36" s="251">
        <v>2436</v>
      </c>
      <c r="H36" s="252">
        <v>2431</v>
      </c>
      <c r="I36" s="316">
        <f>G36-H36</f>
        <v>5</v>
      </c>
      <c r="J36" s="316">
        <f>$F36*I36</f>
        <v>800</v>
      </c>
      <c r="K36" s="805">
        <f>J36/1000000</f>
        <v>8.0000000000000004E-4</v>
      </c>
      <c r="L36" s="251">
        <v>43902</v>
      </c>
      <c r="M36" s="252">
        <v>41553</v>
      </c>
      <c r="N36" s="315">
        <f>L36-M36</f>
        <v>2349</v>
      </c>
      <c r="O36" s="315">
        <f>$F36*N36</f>
        <v>375840</v>
      </c>
      <c r="P36" s="809">
        <f>O36/1000000</f>
        <v>0.37584000000000001</v>
      </c>
      <c r="Q36" s="335"/>
    </row>
    <row r="37" spans="1:17" ht="18" customHeight="1">
      <c r="A37" s="123">
        <v>25</v>
      </c>
      <c r="B37" s="127" t="s">
        <v>168</v>
      </c>
      <c r="C37" s="125">
        <v>4864824</v>
      </c>
      <c r="D37" s="129" t="s">
        <v>12</v>
      </c>
      <c r="E37" s="186" t="s">
        <v>300</v>
      </c>
      <c r="F37" s="130">
        <v>160</v>
      </c>
      <c r="G37" s="251">
        <v>232</v>
      </c>
      <c r="H37" s="252">
        <v>232</v>
      </c>
      <c r="I37" s="316">
        <f>G37-H37</f>
        <v>0</v>
      </c>
      <c r="J37" s="316">
        <f>$F37*I37</f>
        <v>0</v>
      </c>
      <c r="K37" s="805">
        <f>J37/1000000</f>
        <v>0</v>
      </c>
      <c r="L37" s="251">
        <v>17418</v>
      </c>
      <c r="M37" s="252">
        <v>17341</v>
      </c>
      <c r="N37" s="315">
        <f>L37-M37</f>
        <v>77</v>
      </c>
      <c r="O37" s="315">
        <f>$F37*N37</f>
        <v>12320</v>
      </c>
      <c r="P37" s="809">
        <f>O37/1000000</f>
        <v>1.2319999999999999E-2</v>
      </c>
      <c r="Q37" s="555" t="s">
        <v>528</v>
      </c>
    </row>
    <row r="38" spans="1:17" ht="18" customHeight="1">
      <c r="A38" s="123">
        <v>26</v>
      </c>
      <c r="B38" s="127" t="s">
        <v>358</v>
      </c>
      <c r="C38" s="125">
        <v>4864961</v>
      </c>
      <c r="D38" s="129" t="s">
        <v>12</v>
      </c>
      <c r="E38" s="186" t="s">
        <v>300</v>
      </c>
      <c r="F38" s="130">
        <v>1000</v>
      </c>
      <c r="G38" s="251">
        <v>964791</v>
      </c>
      <c r="H38" s="252">
        <v>964819</v>
      </c>
      <c r="I38" s="348">
        <f>G38-H38</f>
        <v>-28</v>
      </c>
      <c r="J38" s="348">
        <f>$F38*I38</f>
        <v>-28000</v>
      </c>
      <c r="K38" s="783">
        <f>J38/1000000</f>
        <v>-2.8000000000000001E-2</v>
      </c>
      <c r="L38" s="251">
        <v>999456</v>
      </c>
      <c r="M38" s="252">
        <v>999621</v>
      </c>
      <c r="N38" s="203">
        <f>L38-M38</f>
        <v>-165</v>
      </c>
      <c r="O38" s="203">
        <f>$F38*N38</f>
        <v>-165000</v>
      </c>
      <c r="P38" s="792">
        <f>O38/1000000</f>
        <v>-0.16500000000000001</v>
      </c>
      <c r="Q38" s="335"/>
    </row>
    <row r="39" spans="1:17" ht="18" customHeight="1">
      <c r="A39" s="123"/>
      <c r="B39" s="132" t="s">
        <v>171</v>
      </c>
      <c r="C39" s="125"/>
      <c r="D39" s="129"/>
      <c r="E39" s="186"/>
      <c r="F39" s="130"/>
      <c r="G39" s="251"/>
      <c r="H39" s="252"/>
      <c r="I39" s="316"/>
      <c r="J39" s="316"/>
      <c r="K39" s="805"/>
      <c r="L39" s="251"/>
      <c r="M39" s="252"/>
      <c r="N39" s="315"/>
      <c r="O39" s="315"/>
      <c r="P39" s="809"/>
      <c r="Q39" s="360"/>
    </row>
    <row r="40" spans="1:17" ht="17.25" customHeight="1">
      <c r="A40" s="123">
        <v>27</v>
      </c>
      <c r="B40" s="124" t="s">
        <v>349</v>
      </c>
      <c r="C40" s="125">
        <v>4902557</v>
      </c>
      <c r="D40" s="129" t="s">
        <v>12</v>
      </c>
      <c r="E40" s="186" t="s">
        <v>300</v>
      </c>
      <c r="F40" s="126">
        <v>-1875</v>
      </c>
      <c r="G40" s="251">
        <v>0</v>
      </c>
      <c r="H40" s="252">
        <v>0</v>
      </c>
      <c r="I40" s="316">
        <f>G40-H40</f>
        <v>0</v>
      </c>
      <c r="J40" s="316">
        <f>$F40*I40</f>
        <v>0</v>
      </c>
      <c r="K40" s="805">
        <f>J40/1000000</f>
        <v>0</v>
      </c>
      <c r="L40" s="251">
        <v>0</v>
      </c>
      <c r="M40" s="252">
        <v>0</v>
      </c>
      <c r="N40" s="315">
        <f>L40-M40</f>
        <v>0</v>
      </c>
      <c r="O40" s="315">
        <f>$F40*N40</f>
        <v>0</v>
      </c>
      <c r="P40" s="809">
        <f>O40/1000000</f>
        <v>0</v>
      </c>
      <c r="Q40" s="357"/>
    </row>
    <row r="41" spans="1:17" ht="17.25" customHeight="1">
      <c r="A41" s="123">
        <v>28</v>
      </c>
      <c r="B41" s="124" t="s">
        <v>352</v>
      </c>
      <c r="C41" s="125">
        <v>4865114</v>
      </c>
      <c r="D41" s="129" t="s">
        <v>12</v>
      </c>
      <c r="E41" s="186" t="s">
        <v>300</v>
      </c>
      <c r="F41" s="126">
        <v>-833.33</v>
      </c>
      <c r="G41" s="251">
        <v>999999</v>
      </c>
      <c r="H41" s="252">
        <v>999999</v>
      </c>
      <c r="I41" s="348">
        <f>G41-H41</f>
        <v>0</v>
      </c>
      <c r="J41" s="348">
        <f>$F41*I41</f>
        <v>0</v>
      </c>
      <c r="K41" s="783">
        <f>J41/1000000</f>
        <v>0</v>
      </c>
      <c r="L41" s="251">
        <v>999870</v>
      </c>
      <c r="M41" s="252">
        <v>999870</v>
      </c>
      <c r="N41" s="203">
        <f>L41-M41</f>
        <v>0</v>
      </c>
      <c r="O41" s="203">
        <f>$F41*N41</f>
        <v>0</v>
      </c>
      <c r="P41" s="792">
        <f>O41/1000000</f>
        <v>0</v>
      </c>
      <c r="Q41" s="357"/>
    </row>
    <row r="42" spans="1:17" ht="17.25" customHeight="1" thickBot="1">
      <c r="A42" s="133">
        <v>29</v>
      </c>
      <c r="B42" s="332" t="s">
        <v>110</v>
      </c>
      <c r="C42" s="932">
        <v>4864822</v>
      </c>
      <c r="D42" s="139" t="s">
        <v>12</v>
      </c>
      <c r="E42" s="134" t="s">
        <v>300</v>
      </c>
      <c r="F42" s="137">
        <v>-100</v>
      </c>
      <c r="G42" s="336">
        <v>0</v>
      </c>
      <c r="H42" s="337">
        <v>0</v>
      </c>
      <c r="I42" s="969">
        <f>G42-H42</f>
        <v>0</v>
      </c>
      <c r="J42" s="969">
        <f>$F42*I42</f>
        <v>0</v>
      </c>
      <c r="K42" s="970">
        <f>J42/1000000</f>
        <v>0</v>
      </c>
      <c r="L42" s="336">
        <v>0</v>
      </c>
      <c r="M42" s="337">
        <v>0</v>
      </c>
      <c r="N42" s="971">
        <f>L42-M42</f>
        <v>0</v>
      </c>
      <c r="O42" s="971">
        <f>$F42*N42</f>
        <v>0</v>
      </c>
      <c r="P42" s="972">
        <f>O42/1000000</f>
        <v>0</v>
      </c>
      <c r="Q42" s="695"/>
    </row>
    <row r="43" spans="1:17" ht="18" customHeight="1" thickTop="1">
      <c r="A43" s="129"/>
      <c r="B43" s="124"/>
      <c r="C43" s="125"/>
      <c r="D43" s="126"/>
      <c r="E43" s="186"/>
      <c r="F43" s="125"/>
      <c r="G43" s="125"/>
      <c r="H43" s="298"/>
      <c r="I43" s="298"/>
      <c r="J43" s="298"/>
      <c r="K43" s="807"/>
      <c r="L43" s="298"/>
      <c r="M43" s="298"/>
      <c r="N43" s="298"/>
      <c r="O43" s="298"/>
      <c r="P43" s="807"/>
      <c r="Q43" s="361"/>
    </row>
    <row r="44" spans="1:17" ht="21" customHeight="1" thickBot="1">
      <c r="A44" s="139"/>
      <c r="B44" s="300"/>
      <c r="C44" s="135"/>
      <c r="D44" s="136"/>
      <c r="E44" s="134"/>
      <c r="F44" s="135"/>
      <c r="G44" s="135"/>
      <c r="H44" s="371"/>
      <c r="I44" s="371"/>
      <c r="J44" s="371"/>
      <c r="K44" s="808"/>
      <c r="L44" s="371"/>
      <c r="M44" s="371"/>
      <c r="N44" s="371"/>
      <c r="O44" s="371"/>
      <c r="P44" s="808"/>
      <c r="Q44" s="372" t="str">
        <f>NDPL!Q1</f>
        <v>AUGUST-2024</v>
      </c>
    </row>
    <row r="45" spans="1:17" ht="21.75" customHeight="1" thickTop="1">
      <c r="A45" s="120"/>
      <c r="B45" s="302" t="s">
        <v>302</v>
      </c>
      <c r="C45" s="934"/>
      <c r="D45" s="935"/>
      <c r="E45" s="936"/>
      <c r="F45" s="937"/>
      <c r="G45" s="303"/>
      <c r="H45" s="370"/>
      <c r="I45" s="370"/>
      <c r="J45" s="370"/>
      <c r="K45" s="820"/>
      <c r="L45" s="303"/>
      <c r="M45" s="370"/>
      <c r="N45" s="370"/>
      <c r="O45" s="370"/>
      <c r="P45" s="820"/>
      <c r="Q45" s="943"/>
    </row>
    <row r="46" spans="1:17" ht="21" customHeight="1">
      <c r="A46" s="123"/>
      <c r="B46" s="331" t="s">
        <v>342</v>
      </c>
      <c r="C46" s="125"/>
      <c r="D46" s="126"/>
      <c r="E46" s="186"/>
      <c r="F46" s="130"/>
      <c r="G46" s="82"/>
      <c r="H46" s="298"/>
      <c r="I46" s="298"/>
      <c r="J46" s="298"/>
      <c r="K46" s="827"/>
      <c r="L46" s="82"/>
      <c r="M46" s="298"/>
      <c r="N46" s="298"/>
      <c r="O46" s="298"/>
      <c r="P46" s="827"/>
      <c r="Q46" s="944"/>
    </row>
    <row r="47" spans="1:17" ht="18">
      <c r="A47" s="123">
        <v>30</v>
      </c>
      <c r="B47" s="124" t="s">
        <v>343</v>
      </c>
      <c r="C47" s="125">
        <v>4865022</v>
      </c>
      <c r="D47" s="129" t="s">
        <v>12</v>
      </c>
      <c r="E47" s="186" t="s">
        <v>300</v>
      </c>
      <c r="F47" s="130">
        <v>-1000</v>
      </c>
      <c r="G47" s="251">
        <v>1540</v>
      </c>
      <c r="H47" s="252">
        <v>1547</v>
      </c>
      <c r="I47" s="316">
        <f>G47-H47</f>
        <v>-7</v>
      </c>
      <c r="J47" s="316">
        <f>$F47*I47</f>
        <v>7000</v>
      </c>
      <c r="K47" s="863">
        <f>J47/1000000</f>
        <v>7.0000000000000001E-3</v>
      </c>
      <c r="L47" s="251">
        <v>998770</v>
      </c>
      <c r="M47" s="252">
        <v>999028</v>
      </c>
      <c r="N47" s="203">
        <f>L47-M47</f>
        <v>-258</v>
      </c>
      <c r="O47" s="203">
        <f>$F47*N47</f>
        <v>258000</v>
      </c>
      <c r="P47" s="758">
        <f>O47/1000000</f>
        <v>0.25800000000000001</v>
      </c>
      <c r="Q47" s="945"/>
    </row>
    <row r="48" spans="1:17" ht="18">
      <c r="A48" s="123">
        <v>31</v>
      </c>
      <c r="B48" s="124" t="s">
        <v>354</v>
      </c>
      <c r="C48" s="125">
        <v>4864940</v>
      </c>
      <c r="D48" s="129" t="s">
        <v>12</v>
      </c>
      <c r="E48" s="186" t="s">
        <v>300</v>
      </c>
      <c r="F48" s="130">
        <v>-1000</v>
      </c>
      <c r="G48" s="251">
        <v>15878</v>
      </c>
      <c r="H48" s="252">
        <v>16036</v>
      </c>
      <c r="I48" s="209">
        <f>G48-H48</f>
        <v>-158</v>
      </c>
      <c r="J48" s="209">
        <f>$F48*I48</f>
        <v>158000</v>
      </c>
      <c r="K48" s="940">
        <f>J48/1000000</f>
        <v>0.158</v>
      </c>
      <c r="L48" s="251">
        <v>994217</v>
      </c>
      <c r="M48" s="252">
        <v>994360</v>
      </c>
      <c r="N48" s="209">
        <f>L48-M48</f>
        <v>-143</v>
      </c>
      <c r="O48" s="209">
        <f>$F48*N48</f>
        <v>143000</v>
      </c>
      <c r="P48" s="940">
        <f>O48/1000000</f>
        <v>0.14299999999999999</v>
      </c>
      <c r="Q48" s="946"/>
    </row>
    <row r="49" spans="1:23" ht="18">
      <c r="A49" s="123"/>
      <c r="B49" s="331" t="s">
        <v>346</v>
      </c>
      <c r="C49" s="125"/>
      <c r="D49" s="129"/>
      <c r="E49" s="186"/>
      <c r="F49" s="130"/>
      <c r="G49" s="251"/>
      <c r="H49" s="252"/>
      <c r="I49" s="315"/>
      <c r="J49" s="315"/>
      <c r="K49" s="941"/>
      <c r="L49" s="251"/>
      <c r="M49" s="252"/>
      <c r="N49" s="315"/>
      <c r="O49" s="315"/>
      <c r="P49" s="941"/>
      <c r="Q49" s="946"/>
    </row>
    <row r="50" spans="1:23" ht="18">
      <c r="A50" s="123">
        <v>32</v>
      </c>
      <c r="B50" s="124" t="s">
        <v>343</v>
      </c>
      <c r="C50" s="125">
        <v>4864891</v>
      </c>
      <c r="D50" s="129" t="s">
        <v>12</v>
      </c>
      <c r="E50" s="186" t="s">
        <v>300</v>
      </c>
      <c r="F50" s="130">
        <v>-2000</v>
      </c>
      <c r="G50" s="251">
        <v>998603</v>
      </c>
      <c r="H50" s="252">
        <v>998609</v>
      </c>
      <c r="I50" s="315">
        <f>G50-H50</f>
        <v>-6</v>
      </c>
      <c r="J50" s="315">
        <f>$F50*I50</f>
        <v>12000</v>
      </c>
      <c r="K50" s="941">
        <f>J50/1000000</f>
        <v>1.2E-2</v>
      </c>
      <c r="L50" s="251">
        <v>993310</v>
      </c>
      <c r="M50" s="252">
        <v>993577</v>
      </c>
      <c r="N50" s="315">
        <f>L50-M50</f>
        <v>-267</v>
      </c>
      <c r="O50" s="315">
        <f>$F50*N50</f>
        <v>534000</v>
      </c>
      <c r="P50" s="941">
        <f>O50/1000000</f>
        <v>0.53400000000000003</v>
      </c>
      <c r="Q50" s="946"/>
    </row>
    <row r="51" spans="1:23" ht="18">
      <c r="A51" s="123">
        <v>33</v>
      </c>
      <c r="B51" s="124" t="s">
        <v>354</v>
      </c>
      <c r="C51" s="125">
        <v>4865005</v>
      </c>
      <c r="D51" s="129" t="s">
        <v>12</v>
      </c>
      <c r="E51" s="186" t="s">
        <v>300</v>
      </c>
      <c r="F51" s="130">
        <v>-1000</v>
      </c>
      <c r="G51" s="251">
        <v>999495</v>
      </c>
      <c r="H51" s="252">
        <v>999679</v>
      </c>
      <c r="I51" s="315">
        <f>G51-H51</f>
        <v>-184</v>
      </c>
      <c r="J51" s="315">
        <f>$F51*I51</f>
        <v>184000</v>
      </c>
      <c r="K51" s="941">
        <f>J51/1000000</f>
        <v>0.184</v>
      </c>
      <c r="L51" s="251">
        <v>997299</v>
      </c>
      <c r="M51" s="252">
        <v>997441</v>
      </c>
      <c r="N51" s="315">
        <f>L51-M51</f>
        <v>-142</v>
      </c>
      <c r="O51" s="315">
        <f>$F51*N51</f>
        <v>142000</v>
      </c>
      <c r="P51" s="941">
        <f>O51/1000000</f>
        <v>0.14199999999999999</v>
      </c>
      <c r="Q51" s="946"/>
    </row>
    <row r="52" spans="1:23" ht="18" customHeight="1">
      <c r="A52" s="123"/>
      <c r="B52" s="131" t="s">
        <v>172</v>
      </c>
      <c r="C52" s="125"/>
      <c r="D52" s="126"/>
      <c r="E52" s="186"/>
      <c r="F52" s="130"/>
      <c r="G52" s="251"/>
      <c r="H52" s="252"/>
      <c r="I52" s="298"/>
      <c r="J52" s="298"/>
      <c r="K52" s="827"/>
      <c r="L52" s="251"/>
      <c r="M52" s="252"/>
      <c r="N52" s="298"/>
      <c r="O52" s="298"/>
      <c r="P52" s="827"/>
      <c r="Q52" s="496"/>
    </row>
    <row r="53" spans="1:23" ht="18">
      <c r="A53" s="123">
        <v>34</v>
      </c>
      <c r="B53" s="243" t="s">
        <v>431</v>
      </c>
      <c r="C53" s="243">
        <v>4864850</v>
      </c>
      <c r="D53" s="129" t="s">
        <v>12</v>
      </c>
      <c r="E53" s="186" t="s">
        <v>300</v>
      </c>
      <c r="F53" s="130">
        <v>625</v>
      </c>
      <c r="G53" s="251">
        <v>542</v>
      </c>
      <c r="H53" s="252">
        <v>542</v>
      </c>
      <c r="I53" s="315">
        <f>G53-H53</f>
        <v>0</v>
      </c>
      <c r="J53" s="315">
        <f>$F53*I53</f>
        <v>0</v>
      </c>
      <c r="K53" s="941">
        <f>J53/1000000</f>
        <v>0</v>
      </c>
      <c r="L53" s="251">
        <v>13213</v>
      </c>
      <c r="M53" s="252">
        <v>12711</v>
      </c>
      <c r="N53" s="315">
        <f>L53-M53</f>
        <v>502</v>
      </c>
      <c r="O53" s="315">
        <f>$F53*N53</f>
        <v>313750</v>
      </c>
      <c r="P53" s="941">
        <f>O53/1000000</f>
        <v>0.31374999999999997</v>
      </c>
      <c r="Q53" s="496"/>
    </row>
    <row r="54" spans="1:23" ht="18" customHeight="1">
      <c r="A54" s="123"/>
      <c r="B54" s="131" t="s">
        <v>156</v>
      </c>
      <c r="C54" s="125"/>
      <c r="D54" s="129"/>
      <c r="E54" s="186"/>
      <c r="F54" s="130"/>
      <c r="G54" s="251"/>
      <c r="H54" s="252"/>
      <c r="I54" s="315"/>
      <c r="J54" s="315"/>
      <c r="K54" s="941"/>
      <c r="L54" s="251"/>
      <c r="M54" s="252"/>
      <c r="N54" s="315"/>
      <c r="O54" s="315"/>
      <c r="P54" s="941"/>
      <c r="Q54" s="496"/>
    </row>
    <row r="55" spans="1:23" ht="18" customHeight="1">
      <c r="A55" s="123">
        <v>35</v>
      </c>
      <c r="B55" s="124" t="s">
        <v>169</v>
      </c>
      <c r="C55" s="125">
        <v>4902580</v>
      </c>
      <c r="D55" s="129" t="s">
        <v>12</v>
      </c>
      <c r="E55" s="186" t="s">
        <v>300</v>
      </c>
      <c r="F55" s="130">
        <v>100</v>
      </c>
      <c r="G55" s="251">
        <v>1072</v>
      </c>
      <c r="H55" s="252">
        <v>1033</v>
      </c>
      <c r="I55" s="315">
        <f>G55-H55</f>
        <v>39</v>
      </c>
      <c r="J55" s="315">
        <f>$F55*I55</f>
        <v>3900</v>
      </c>
      <c r="K55" s="941">
        <f>J55/1000000</f>
        <v>3.8999999999999998E-3</v>
      </c>
      <c r="L55" s="251">
        <v>4944</v>
      </c>
      <c r="M55" s="252">
        <v>4670</v>
      </c>
      <c r="N55" s="315">
        <f>L55-M55</f>
        <v>274</v>
      </c>
      <c r="O55" s="315">
        <f>$F55*N55</f>
        <v>27400</v>
      </c>
      <c r="P55" s="941">
        <f>O55/1000000</f>
        <v>2.7400000000000001E-2</v>
      </c>
      <c r="Q55" s="496"/>
    </row>
    <row r="56" spans="1:23" ht="19.5" customHeight="1">
      <c r="A56" s="123">
        <v>36</v>
      </c>
      <c r="B56" s="127" t="s">
        <v>170</v>
      </c>
      <c r="C56" s="125">
        <v>4902544</v>
      </c>
      <c r="D56" s="129" t="s">
        <v>12</v>
      </c>
      <c r="E56" s="186" t="s">
        <v>300</v>
      </c>
      <c r="F56" s="130">
        <v>100</v>
      </c>
      <c r="G56" s="251">
        <v>6463</v>
      </c>
      <c r="H56" s="252">
        <v>6250</v>
      </c>
      <c r="I56" s="315">
        <f>G56-H56</f>
        <v>213</v>
      </c>
      <c r="J56" s="315">
        <f>$F56*I56</f>
        <v>21300</v>
      </c>
      <c r="K56" s="941">
        <f>J56/1000000</f>
        <v>2.1299999999999999E-2</v>
      </c>
      <c r="L56" s="251">
        <v>8422</v>
      </c>
      <c r="M56" s="252">
        <v>8198</v>
      </c>
      <c r="N56" s="315">
        <f>L56-M56</f>
        <v>224</v>
      </c>
      <c r="O56" s="315">
        <f>$F56*N56</f>
        <v>22400</v>
      </c>
      <c r="P56" s="941">
        <f>O56/1000000</f>
        <v>2.24E-2</v>
      </c>
      <c r="Q56" s="496"/>
    </row>
    <row r="57" spans="1:23" s="368" customFormat="1" ht="22.5" customHeight="1">
      <c r="A57" s="123">
        <v>37</v>
      </c>
      <c r="B57" s="124" t="s">
        <v>494</v>
      </c>
      <c r="C57" s="125">
        <v>4864793</v>
      </c>
      <c r="D57" s="129" t="s">
        <v>12</v>
      </c>
      <c r="E57" s="186" t="s">
        <v>300</v>
      </c>
      <c r="F57" s="130">
        <v>200</v>
      </c>
      <c r="G57" s="745">
        <v>999869</v>
      </c>
      <c r="H57" s="746">
        <v>999434</v>
      </c>
      <c r="I57" s="316">
        <f>G57-H57</f>
        <v>435</v>
      </c>
      <c r="J57" s="316">
        <f>$F57*I57</f>
        <v>87000</v>
      </c>
      <c r="K57" s="863">
        <f>J57/1000000</f>
        <v>8.6999999999999994E-2</v>
      </c>
      <c r="L57" s="745">
        <v>999979</v>
      </c>
      <c r="M57" s="746">
        <v>999979</v>
      </c>
      <c r="N57" s="316">
        <f>L57-M57</f>
        <v>0</v>
      </c>
      <c r="O57" s="316">
        <f>$F57*N57</f>
        <v>0</v>
      </c>
      <c r="P57" s="863">
        <f>O57/1000000</f>
        <v>0</v>
      </c>
      <c r="Q57" s="947"/>
    </row>
    <row r="58" spans="1:23" ht="19.5" customHeight="1">
      <c r="A58" s="123"/>
      <c r="B58" s="131" t="s">
        <v>162</v>
      </c>
      <c r="C58" s="125"/>
      <c r="D58" s="129"/>
      <c r="E58" s="126"/>
      <c r="F58" s="130"/>
      <c r="G58" s="251"/>
      <c r="H58" s="252"/>
      <c r="I58" s="315"/>
      <c r="J58" s="315"/>
      <c r="K58" s="941"/>
      <c r="L58" s="251"/>
      <c r="M58" s="252"/>
      <c r="N58" s="315"/>
      <c r="O58" s="315"/>
      <c r="P58" s="941"/>
      <c r="Q58" s="496"/>
    </row>
    <row r="59" spans="1:23" ht="19.5" customHeight="1">
      <c r="A59" s="123">
        <v>38</v>
      </c>
      <c r="B59" s="124" t="s">
        <v>163</v>
      </c>
      <c r="C59" s="125">
        <v>4865151</v>
      </c>
      <c r="D59" s="127" t="s">
        <v>12</v>
      </c>
      <c r="E59" s="186" t="s">
        <v>300</v>
      </c>
      <c r="F59" s="938">
        <v>500</v>
      </c>
      <c r="G59" s="81">
        <v>21767</v>
      </c>
      <c r="H59" s="84">
        <v>21798</v>
      </c>
      <c r="I59" s="129">
        <f>G59-H59</f>
        <v>-31</v>
      </c>
      <c r="J59" s="129">
        <f>$F59*I59</f>
        <v>-15500</v>
      </c>
      <c r="K59" s="942">
        <f>J59/1000000</f>
        <v>-1.55E-2</v>
      </c>
      <c r="L59" s="81">
        <v>6475</v>
      </c>
      <c r="M59" s="84">
        <v>6473</v>
      </c>
      <c r="N59" s="129">
        <f>L59-M59</f>
        <v>2</v>
      </c>
      <c r="O59" s="129">
        <f>$F59*N59</f>
        <v>1000</v>
      </c>
      <c r="P59" s="942">
        <f>O59/1000000</f>
        <v>1E-3</v>
      </c>
      <c r="Q59" s="496"/>
    </row>
    <row r="60" spans="1:23" ht="19.5" customHeight="1">
      <c r="A60" s="123"/>
      <c r="B60" s="124" t="s">
        <v>520</v>
      </c>
      <c r="C60" s="125"/>
      <c r="D60" s="127"/>
      <c r="E60" s="186"/>
      <c r="F60" s="938"/>
      <c r="G60" s="81"/>
      <c r="H60" s="84"/>
      <c r="I60" s="129"/>
      <c r="J60" s="129"/>
      <c r="K60" s="942"/>
      <c r="L60" s="81"/>
      <c r="M60" s="84"/>
      <c r="N60" s="129"/>
      <c r="O60" s="129"/>
      <c r="P60" s="942"/>
      <c r="Q60" s="496"/>
    </row>
    <row r="61" spans="1:23" s="73" customFormat="1" ht="13.5" thickBot="1">
      <c r="A61" s="133">
        <v>39</v>
      </c>
      <c r="B61" s="332" t="s">
        <v>521</v>
      </c>
      <c r="C61" s="135">
        <v>4902572</v>
      </c>
      <c r="D61" s="564" t="s">
        <v>12</v>
      </c>
      <c r="E61" s="134" t="s">
        <v>300</v>
      </c>
      <c r="F61" s="939">
        <v>-100</v>
      </c>
      <c r="G61" s="612">
        <v>999995</v>
      </c>
      <c r="H61" s="613">
        <v>999999</v>
      </c>
      <c r="I61" s="139">
        <f>G61-H61</f>
        <v>-4</v>
      </c>
      <c r="J61" s="139">
        <f>$F61*I61</f>
        <v>400</v>
      </c>
      <c r="K61" s="933">
        <f>J61/1000000</f>
        <v>4.0000000000000002E-4</v>
      </c>
      <c r="L61" s="612">
        <v>999398</v>
      </c>
      <c r="M61" s="613">
        <v>999870</v>
      </c>
      <c r="N61" s="139">
        <f>L61-M61</f>
        <v>-472</v>
      </c>
      <c r="O61" s="139">
        <f>$F61*N61</f>
        <v>47200</v>
      </c>
      <c r="P61" s="933">
        <f>O61/1000000</f>
        <v>4.7199999999999999E-2</v>
      </c>
      <c r="Q61" s="948"/>
    </row>
    <row r="62" spans="1:23" s="361" customFormat="1" ht="15.95" customHeight="1" thickTop="1" thickBot="1">
      <c r="A62" s="122"/>
      <c r="B62" s="696"/>
      <c r="C62" s="343"/>
      <c r="D62" s="343"/>
      <c r="E62" s="343"/>
      <c r="F62" s="343"/>
      <c r="G62" s="343"/>
      <c r="H62" s="343"/>
      <c r="I62" s="343"/>
      <c r="J62" s="343"/>
      <c r="K62" s="769"/>
      <c r="L62" s="343"/>
      <c r="M62" s="343"/>
      <c r="N62" s="343"/>
      <c r="O62" s="343"/>
      <c r="P62" s="769"/>
      <c r="Q62" s="343"/>
      <c r="R62" s="75"/>
      <c r="S62" s="188"/>
      <c r="T62" s="188"/>
      <c r="U62" s="364"/>
      <c r="V62" s="364"/>
      <c r="W62" s="364"/>
    </row>
    <row r="63" spans="1:23" ht="15.95" customHeight="1" thickTop="1">
      <c r="A63" s="373"/>
      <c r="B63" s="373"/>
      <c r="C63" s="373"/>
      <c r="D63" s="373"/>
      <c r="E63" s="373"/>
      <c r="F63" s="373"/>
      <c r="G63" s="373"/>
      <c r="H63" s="373"/>
      <c r="I63" s="373"/>
      <c r="J63" s="373"/>
      <c r="K63" s="811"/>
      <c r="L63" s="373"/>
      <c r="M63" s="373"/>
      <c r="N63" s="373"/>
      <c r="O63" s="373"/>
      <c r="P63" s="811"/>
      <c r="Q63" s="73"/>
      <c r="R63" s="73"/>
      <c r="S63" s="73"/>
      <c r="T63" s="73"/>
    </row>
    <row r="64" spans="1:23" ht="24" thickBot="1">
      <c r="A64" s="296" t="s">
        <v>318</v>
      </c>
      <c r="G64" s="361"/>
      <c r="H64" s="361"/>
      <c r="I64" s="35" t="s">
        <v>347</v>
      </c>
      <c r="J64" s="361"/>
      <c r="K64" s="766"/>
      <c r="L64" s="361"/>
      <c r="M64" s="361"/>
      <c r="N64" s="35" t="s">
        <v>348</v>
      </c>
      <c r="O64" s="361"/>
      <c r="P64" s="766"/>
      <c r="R64" s="73"/>
      <c r="S64" s="73"/>
      <c r="T64" s="73"/>
    </row>
    <row r="65" spans="1:20" ht="39.75" thickTop="1" thickBot="1">
      <c r="A65" s="374" t="s">
        <v>8</v>
      </c>
      <c r="B65" s="375" t="s">
        <v>9</v>
      </c>
      <c r="C65" s="376" t="s">
        <v>1</v>
      </c>
      <c r="D65" s="376" t="s">
        <v>2</v>
      </c>
      <c r="E65" s="376" t="s">
        <v>3</v>
      </c>
      <c r="F65" s="376" t="s">
        <v>10</v>
      </c>
      <c r="G65" s="374" t="str">
        <f>G5</f>
        <v>FINAL READING 31/08/2024</v>
      </c>
      <c r="H65" s="376" t="str">
        <f>H5</f>
        <v>INTIAL READING 01/08/2024</v>
      </c>
      <c r="I65" s="376" t="s">
        <v>4</v>
      </c>
      <c r="J65" s="376" t="s">
        <v>5</v>
      </c>
      <c r="K65" s="776" t="s">
        <v>6</v>
      </c>
      <c r="L65" s="374" t="str">
        <f>G65</f>
        <v>FINAL READING 31/08/2024</v>
      </c>
      <c r="M65" s="376" t="str">
        <f>H65</f>
        <v>INTIAL READING 01/08/2024</v>
      </c>
      <c r="N65" s="376" t="s">
        <v>4</v>
      </c>
      <c r="O65" s="376" t="s">
        <v>5</v>
      </c>
      <c r="P65" s="776" t="s">
        <v>6</v>
      </c>
      <c r="Q65" s="377" t="s">
        <v>266</v>
      </c>
      <c r="R65" s="73"/>
      <c r="S65" s="73"/>
      <c r="T65" s="73"/>
    </row>
    <row r="66" spans="1:20" ht="15.95" customHeight="1" thickTop="1">
      <c r="A66" s="378"/>
      <c r="B66" s="331" t="s">
        <v>342</v>
      </c>
      <c r="C66" s="379"/>
      <c r="D66" s="379"/>
      <c r="E66" s="379"/>
      <c r="F66" s="380"/>
      <c r="G66" s="379"/>
      <c r="H66" s="379"/>
      <c r="I66" s="379"/>
      <c r="J66" s="379"/>
      <c r="K66" s="812"/>
      <c r="L66" s="379"/>
      <c r="M66" s="379"/>
      <c r="N66" s="379"/>
      <c r="O66" s="379"/>
      <c r="P66" s="821"/>
      <c r="Q66" s="381"/>
      <c r="R66" s="73"/>
      <c r="S66" s="73"/>
      <c r="T66" s="73"/>
    </row>
    <row r="67" spans="1:20" ht="15.95" customHeight="1">
      <c r="A67" s="123">
        <v>1</v>
      </c>
      <c r="B67" s="124" t="s">
        <v>386</v>
      </c>
      <c r="C67" s="125">
        <v>4864839</v>
      </c>
      <c r="D67" s="257" t="s">
        <v>12</v>
      </c>
      <c r="E67" s="243" t="s">
        <v>300</v>
      </c>
      <c r="F67" s="130">
        <v>-1000</v>
      </c>
      <c r="G67" s="251">
        <v>734</v>
      </c>
      <c r="H67" s="252">
        <v>730</v>
      </c>
      <c r="I67" s="316">
        <f>G67-H67</f>
        <v>4</v>
      </c>
      <c r="J67" s="316">
        <f>$F67*I67</f>
        <v>-4000</v>
      </c>
      <c r="K67" s="805">
        <f>J67/1000000</f>
        <v>-4.0000000000000001E-3</v>
      </c>
      <c r="L67" s="251">
        <v>998887</v>
      </c>
      <c r="M67" s="252">
        <v>998920</v>
      </c>
      <c r="N67" s="203">
        <f>L67-M67</f>
        <v>-33</v>
      </c>
      <c r="O67" s="203">
        <f>$F67*N67</f>
        <v>33000</v>
      </c>
      <c r="P67" s="792">
        <f>O67/1000000</f>
        <v>3.3000000000000002E-2</v>
      </c>
      <c r="Q67" s="346"/>
      <c r="R67" s="73"/>
      <c r="S67" s="73"/>
      <c r="T67" s="73"/>
    </row>
    <row r="68" spans="1:20" ht="15.95" customHeight="1">
      <c r="A68" s="123">
        <v>2</v>
      </c>
      <c r="B68" s="124" t="s">
        <v>389</v>
      </c>
      <c r="C68" s="125">
        <v>4864872</v>
      </c>
      <c r="D68" s="257" t="s">
        <v>12</v>
      </c>
      <c r="E68" s="243" t="s">
        <v>300</v>
      </c>
      <c r="F68" s="130">
        <v>-1000</v>
      </c>
      <c r="G68" s="251">
        <v>993881</v>
      </c>
      <c r="H68" s="252">
        <v>993878</v>
      </c>
      <c r="I68" s="203">
        <f>G68-H68</f>
        <v>3</v>
      </c>
      <c r="J68" s="203">
        <f>$F68*I68</f>
        <v>-3000</v>
      </c>
      <c r="K68" s="792">
        <f>J68/1000000</f>
        <v>-3.0000000000000001E-3</v>
      </c>
      <c r="L68" s="251">
        <v>999207</v>
      </c>
      <c r="M68" s="252">
        <v>999238</v>
      </c>
      <c r="N68" s="203">
        <f>L68-M68</f>
        <v>-31</v>
      </c>
      <c r="O68" s="203">
        <f>$F68*N68</f>
        <v>31000</v>
      </c>
      <c r="P68" s="792">
        <f>O68/1000000</f>
        <v>3.1E-2</v>
      </c>
      <c r="Q68" s="346"/>
      <c r="R68" s="73"/>
      <c r="S68" s="73"/>
      <c r="T68" s="73"/>
    </row>
    <row r="69" spans="1:20" ht="15.95" customHeight="1">
      <c r="A69" s="382"/>
      <c r="B69" s="233" t="s">
        <v>315</v>
      </c>
      <c r="C69" s="248"/>
      <c r="D69" s="257"/>
      <c r="E69" s="243"/>
      <c r="F69" s="130"/>
      <c r="G69" s="251"/>
      <c r="H69" s="252"/>
      <c r="I69" s="127"/>
      <c r="J69" s="127"/>
      <c r="K69" s="813"/>
      <c r="L69" s="251"/>
      <c r="M69" s="252"/>
      <c r="N69" s="127"/>
      <c r="O69" s="127"/>
      <c r="P69" s="813"/>
      <c r="Q69" s="346"/>
      <c r="R69" s="73"/>
      <c r="S69" s="73"/>
      <c r="T69" s="73"/>
    </row>
    <row r="70" spans="1:20" ht="15.95" customHeight="1">
      <c r="A70" s="123">
        <v>3</v>
      </c>
      <c r="B70" s="124" t="s">
        <v>316</v>
      </c>
      <c r="C70" s="125">
        <v>4865072</v>
      </c>
      <c r="D70" s="257" t="s">
        <v>12</v>
      </c>
      <c r="E70" s="243" t="s">
        <v>300</v>
      </c>
      <c r="F70" s="125">
        <v>-100</v>
      </c>
      <c r="G70" s="251">
        <v>999554</v>
      </c>
      <c r="H70" s="252">
        <v>999635</v>
      </c>
      <c r="I70" s="203">
        <f>G70-H70</f>
        <v>-81</v>
      </c>
      <c r="J70" s="203">
        <f>$F70*I70</f>
        <v>8100</v>
      </c>
      <c r="K70" s="792">
        <f>J70/1000000</f>
        <v>8.0999999999999996E-3</v>
      </c>
      <c r="L70" s="251">
        <v>999566</v>
      </c>
      <c r="M70" s="252">
        <v>999566</v>
      </c>
      <c r="N70" s="203">
        <f>L70-M70</f>
        <v>0</v>
      </c>
      <c r="O70" s="203">
        <f>$F70*N70</f>
        <v>0</v>
      </c>
      <c r="P70" s="792">
        <f>O70/1000000</f>
        <v>0</v>
      </c>
      <c r="Q70" s="346"/>
      <c r="R70" s="73"/>
      <c r="S70" s="73"/>
      <c r="T70" s="73"/>
    </row>
    <row r="71" spans="1:20" s="361" customFormat="1" ht="15.95" customHeight="1">
      <c r="A71" s="123">
        <v>4</v>
      </c>
      <c r="B71" s="124" t="s">
        <v>317</v>
      </c>
      <c r="C71" s="125">
        <v>4865066</v>
      </c>
      <c r="D71" s="257" t="s">
        <v>12</v>
      </c>
      <c r="E71" s="243" t="s">
        <v>300</v>
      </c>
      <c r="F71" s="729">
        <v>-200</v>
      </c>
      <c r="G71" s="251">
        <v>566</v>
      </c>
      <c r="H71" s="252">
        <v>388</v>
      </c>
      <c r="I71" s="203">
        <f>G71-H71</f>
        <v>178</v>
      </c>
      <c r="J71" s="203">
        <f>$F71*I71</f>
        <v>-35600</v>
      </c>
      <c r="K71" s="792">
        <f>J71/1000000</f>
        <v>-3.56E-2</v>
      </c>
      <c r="L71" s="251">
        <v>568</v>
      </c>
      <c r="M71" s="252">
        <v>568</v>
      </c>
      <c r="N71" s="203">
        <f>L71-M71</f>
        <v>0</v>
      </c>
      <c r="O71" s="203">
        <f>$F71*N71</f>
        <v>0</v>
      </c>
      <c r="P71" s="792">
        <f>O71/1000000</f>
        <v>0</v>
      </c>
      <c r="Q71" s="346"/>
      <c r="R71" s="75"/>
      <c r="S71" s="75"/>
      <c r="T71" s="75"/>
    </row>
    <row r="72" spans="1:20" ht="15.95" customHeight="1" thickBot="1">
      <c r="A72" s="133"/>
      <c r="B72" s="332"/>
      <c r="C72" s="135"/>
      <c r="D72" s="564"/>
      <c r="E72" s="134"/>
      <c r="F72" s="139"/>
      <c r="G72" s="612"/>
      <c r="H72" s="613"/>
      <c r="I72" s="139"/>
      <c r="J72" s="139"/>
      <c r="K72" s="810"/>
      <c r="L72" s="612"/>
      <c r="M72" s="613"/>
      <c r="N72" s="139"/>
      <c r="O72" s="139"/>
      <c r="P72" s="810"/>
      <c r="Q72" s="565"/>
      <c r="R72" s="73"/>
      <c r="S72" s="73"/>
      <c r="T72" s="73"/>
    </row>
    <row r="73" spans="1:20" ht="25.5" customHeight="1" thickTop="1">
      <c r="A73" s="138" t="s">
        <v>293</v>
      </c>
      <c r="B73" s="368"/>
      <c r="C73" s="60"/>
      <c r="D73" s="368"/>
      <c r="E73" s="368"/>
      <c r="F73" s="368"/>
      <c r="G73" s="368"/>
      <c r="H73" s="368"/>
      <c r="I73" s="368"/>
      <c r="J73" s="368"/>
      <c r="K73" s="814">
        <f>SUM(K9:K62)+SUM(K67:K72)-K33</f>
        <v>-0.5100666700000005</v>
      </c>
      <c r="L73" s="460"/>
      <c r="M73" s="460"/>
      <c r="N73" s="460"/>
      <c r="O73" s="460"/>
      <c r="P73" s="814">
        <f>SUM(P9:P62)+SUM(P67:P72)-P33</f>
        <v>1.9196929599999999</v>
      </c>
    </row>
    <row r="74" spans="1:20">
      <c r="A74" s="368"/>
      <c r="B74" s="368"/>
      <c r="C74" s="368"/>
      <c r="D74" s="368"/>
      <c r="E74" s="368"/>
      <c r="F74" s="368"/>
      <c r="G74" s="368"/>
      <c r="H74" s="368"/>
      <c r="I74" s="368"/>
      <c r="J74" s="368"/>
      <c r="K74" s="815"/>
      <c r="L74" s="368"/>
      <c r="M74" s="368"/>
      <c r="N74" s="368"/>
      <c r="O74" s="368"/>
      <c r="P74" s="815"/>
    </row>
    <row r="75" spans="1:20" ht="9.75" customHeight="1">
      <c r="A75" s="368"/>
      <c r="B75" s="368"/>
      <c r="C75" s="368"/>
      <c r="D75" s="368"/>
      <c r="E75" s="368"/>
      <c r="F75" s="368"/>
      <c r="G75" s="368"/>
      <c r="H75" s="368"/>
      <c r="I75" s="368"/>
      <c r="J75" s="368"/>
      <c r="K75" s="815"/>
      <c r="L75" s="368"/>
      <c r="M75" s="368"/>
      <c r="N75" s="368"/>
      <c r="O75" s="368"/>
      <c r="P75" s="815"/>
    </row>
    <row r="76" spans="1:20" hidden="1">
      <c r="A76" s="368"/>
      <c r="B76" s="368"/>
      <c r="C76" s="368"/>
      <c r="D76" s="368"/>
      <c r="E76" s="368"/>
      <c r="F76" s="368"/>
      <c r="G76" s="368"/>
      <c r="H76" s="368"/>
      <c r="I76" s="368"/>
      <c r="J76" s="368"/>
      <c r="K76" s="815"/>
      <c r="L76" s="368"/>
      <c r="M76" s="368"/>
      <c r="N76" s="368"/>
      <c r="O76" s="368"/>
      <c r="P76" s="815"/>
    </row>
    <row r="77" spans="1:20" ht="23.25" customHeight="1" thickBot="1">
      <c r="A77" s="368"/>
      <c r="B77" s="368"/>
      <c r="C77" s="461"/>
      <c r="D77" s="368"/>
      <c r="E77" s="368"/>
      <c r="F77" s="368"/>
      <c r="G77" s="368"/>
      <c r="H77" s="368"/>
      <c r="I77" s="368"/>
      <c r="J77" s="462"/>
      <c r="K77" s="772" t="s">
        <v>294</v>
      </c>
      <c r="L77" s="368"/>
      <c r="M77" s="368"/>
      <c r="N77" s="368"/>
      <c r="O77" s="368"/>
      <c r="P77" s="772" t="s">
        <v>295</v>
      </c>
    </row>
    <row r="78" spans="1:20" ht="20.25">
      <c r="A78" s="463"/>
      <c r="B78" s="464"/>
      <c r="C78" s="138"/>
      <c r="D78" s="406"/>
      <c r="E78" s="406"/>
      <c r="F78" s="406"/>
      <c r="G78" s="406"/>
      <c r="H78" s="406"/>
      <c r="I78" s="406"/>
      <c r="J78" s="465"/>
      <c r="K78" s="816"/>
      <c r="L78" s="464"/>
      <c r="M78" s="464"/>
      <c r="N78" s="464"/>
      <c r="O78" s="464"/>
      <c r="P78" s="816"/>
      <c r="Q78" s="407"/>
    </row>
    <row r="79" spans="1:20" ht="20.25">
      <c r="A79" s="177"/>
      <c r="B79" s="138" t="s">
        <v>291</v>
      </c>
      <c r="C79" s="138"/>
      <c r="D79" s="466"/>
      <c r="E79" s="466"/>
      <c r="F79" s="466"/>
      <c r="G79" s="466"/>
      <c r="H79" s="466"/>
      <c r="I79" s="466"/>
      <c r="J79" s="466"/>
      <c r="K79" s="817">
        <f>K73</f>
        <v>-0.5100666700000005</v>
      </c>
      <c r="L79" s="468"/>
      <c r="M79" s="468"/>
      <c r="N79" s="468"/>
      <c r="O79" s="468"/>
      <c r="P79" s="817">
        <f>P73</f>
        <v>1.9196929599999999</v>
      </c>
      <c r="Q79" s="408"/>
    </row>
    <row r="80" spans="1:20" ht="20.25">
      <c r="A80" s="177"/>
      <c r="B80" s="138"/>
      <c r="C80" s="138"/>
      <c r="D80" s="466"/>
      <c r="E80" s="466"/>
      <c r="F80" s="466"/>
      <c r="G80" s="466"/>
      <c r="H80" s="466"/>
      <c r="I80" s="469"/>
      <c r="J80" s="43"/>
      <c r="K80" s="818"/>
      <c r="L80" s="457"/>
      <c r="M80" s="457"/>
      <c r="N80" s="457"/>
      <c r="O80" s="457"/>
      <c r="P80" s="818"/>
      <c r="Q80" s="408"/>
    </row>
    <row r="81" spans="1:17" ht="20.25">
      <c r="A81" s="177"/>
      <c r="B81" s="138" t="s">
        <v>284</v>
      </c>
      <c r="C81" s="138"/>
      <c r="D81" s="466"/>
      <c r="E81" s="466"/>
      <c r="F81" s="466"/>
      <c r="G81" s="466"/>
      <c r="H81" s="466"/>
      <c r="I81" s="466"/>
      <c r="J81" s="466"/>
      <c r="K81" s="817">
        <f>'STEPPED UP GENCO'!K74</f>
        <v>0.3287347194000001</v>
      </c>
      <c r="L81" s="467"/>
      <c r="M81" s="467"/>
      <c r="N81" s="467"/>
      <c r="O81" s="467"/>
      <c r="P81" s="817">
        <f>'STEPPED UP GENCO'!P74</f>
        <v>6.3542874999999999E-2</v>
      </c>
      <c r="Q81" s="408"/>
    </row>
    <row r="82" spans="1:17" ht="20.25">
      <c r="A82" s="177"/>
      <c r="B82" s="138"/>
      <c r="C82" s="138"/>
      <c r="D82" s="470"/>
      <c r="E82" s="470"/>
      <c r="F82" s="470"/>
      <c r="G82" s="470"/>
      <c r="H82" s="470"/>
      <c r="I82" s="471"/>
      <c r="J82" s="472"/>
      <c r="K82" s="766"/>
      <c r="L82" s="361"/>
      <c r="M82" s="361"/>
      <c r="N82" s="361"/>
      <c r="O82" s="361"/>
      <c r="P82" s="766"/>
      <c r="Q82" s="408"/>
    </row>
    <row r="83" spans="1:17" ht="20.25">
      <c r="A83" s="177"/>
      <c r="B83" s="138" t="s">
        <v>292</v>
      </c>
      <c r="C83" s="138"/>
      <c r="D83" s="361"/>
      <c r="E83" s="361"/>
      <c r="F83" s="361"/>
      <c r="G83" s="361"/>
      <c r="H83" s="361"/>
      <c r="I83" s="361"/>
      <c r="J83" s="361"/>
      <c r="K83" s="473">
        <f>SUM(K79:K82)</f>
        <v>-0.1813319506000004</v>
      </c>
      <c r="L83" s="361"/>
      <c r="M83" s="361"/>
      <c r="N83" s="361"/>
      <c r="O83" s="361"/>
      <c r="P83" s="473">
        <f>SUM(P79:P82)</f>
        <v>1.9832358349999999</v>
      </c>
      <c r="Q83" s="408"/>
    </row>
    <row r="84" spans="1:17" ht="20.25">
      <c r="A84" s="431"/>
      <c r="B84" s="361"/>
      <c r="C84" s="138"/>
      <c r="D84" s="361"/>
      <c r="E84" s="361"/>
      <c r="F84" s="361"/>
      <c r="G84" s="361"/>
      <c r="H84" s="361"/>
      <c r="I84" s="361"/>
      <c r="J84" s="361"/>
      <c r="K84" s="766"/>
      <c r="L84" s="361"/>
      <c r="M84" s="361"/>
      <c r="N84" s="361"/>
      <c r="O84" s="361"/>
      <c r="P84" s="766"/>
      <c r="Q84" s="408"/>
    </row>
    <row r="85" spans="1:17" ht="13.5" thickBot="1">
      <c r="A85" s="432"/>
      <c r="B85" s="409"/>
      <c r="C85" s="409"/>
      <c r="D85" s="409"/>
      <c r="E85" s="409"/>
      <c r="F85" s="409"/>
      <c r="G85" s="409"/>
      <c r="H85" s="409"/>
      <c r="I85" s="409"/>
      <c r="J85" s="409"/>
      <c r="K85" s="771"/>
      <c r="L85" s="409"/>
      <c r="M85" s="409"/>
      <c r="N85" s="409"/>
      <c r="O85" s="409"/>
      <c r="P85" s="771"/>
      <c r="Q85" s="410"/>
    </row>
  </sheetData>
  <phoneticPr fontId="5" type="noConversion"/>
  <printOptions horizontalCentered="1"/>
  <pageMargins left="0.25" right="0.25" top="0.57999999999999996" bottom="0.25" header="0.511811023622047" footer="0.511811023622047"/>
  <pageSetup paperSize="9" scale="63" orientation="landscape" r:id="rId1"/>
  <headerFooter alignWithMargins="0"/>
  <rowBreaks count="1" manualBreakCount="1">
    <brk id="4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Q56"/>
  <sheetViews>
    <sheetView view="pageBreakPreview" topLeftCell="A28" zoomScale="70" zoomScaleNormal="70" zoomScaleSheetLayoutView="70" workbookViewId="0">
      <selection activeCell="T15" sqref="T15"/>
    </sheetView>
  </sheetViews>
  <sheetFormatPr defaultRowHeight="12.75"/>
  <cols>
    <col min="1" max="1" width="4.7109375" style="334" customWidth="1"/>
    <col min="2" max="2" width="26.7109375" style="334" customWidth="1"/>
    <col min="3" max="3" width="18.5703125" style="334" customWidth="1"/>
    <col min="4" max="4" width="12.85546875" style="334" customWidth="1"/>
    <col min="5" max="5" width="22.140625" style="334" customWidth="1"/>
    <col min="6" max="6" width="14.42578125" style="334" customWidth="1"/>
    <col min="7" max="7" width="15.5703125" style="334" customWidth="1"/>
    <col min="8" max="8" width="15.28515625" style="334" customWidth="1"/>
    <col min="9" max="9" width="15" style="334" customWidth="1"/>
    <col min="10" max="10" width="16.7109375" style="334" customWidth="1"/>
    <col min="11" max="11" width="16.5703125" style="498" customWidth="1"/>
    <col min="12" max="12" width="17.140625" style="334" customWidth="1"/>
    <col min="13" max="13" width="14.7109375" style="334" customWidth="1"/>
    <col min="14" max="14" width="15.7109375" style="334" customWidth="1"/>
    <col min="15" max="15" width="18.28515625" style="334" customWidth="1"/>
    <col min="16" max="16" width="17.140625" style="498" customWidth="1"/>
    <col min="17" max="17" width="22" style="334" customWidth="1"/>
    <col min="18" max="16384" width="9.140625" style="334"/>
  </cols>
  <sheetData>
    <row r="1" spans="1:17" ht="26.25" customHeight="1">
      <c r="A1" s="1" t="s">
        <v>210</v>
      </c>
    </row>
    <row r="2" spans="1:17" ht="23.25" customHeight="1">
      <c r="A2" s="2" t="s">
        <v>211</v>
      </c>
      <c r="P2" s="825" t="str">
        <f>NDPL!Q1</f>
        <v>AUGUST-2024</v>
      </c>
      <c r="Q2" s="474"/>
    </row>
    <row r="3" spans="1:17" ht="23.25">
      <c r="A3" s="143" t="s">
        <v>192</v>
      </c>
    </row>
    <row r="4" spans="1:17" ht="24" thickBot="1">
      <c r="A4" s="3"/>
      <c r="G4" s="361"/>
      <c r="H4" s="361"/>
      <c r="I4" s="35" t="s">
        <v>347</v>
      </c>
      <c r="J4" s="361"/>
      <c r="K4" s="766"/>
      <c r="L4" s="361"/>
      <c r="M4" s="361"/>
      <c r="N4" s="35" t="s">
        <v>348</v>
      </c>
      <c r="O4" s="361"/>
      <c r="P4" s="766"/>
    </row>
    <row r="5" spans="1:17" ht="51.75" customHeight="1" thickTop="1" thickBot="1">
      <c r="A5" s="374" t="s">
        <v>8</v>
      </c>
      <c r="B5" s="375" t="s">
        <v>9</v>
      </c>
      <c r="C5" s="376" t="s">
        <v>1</v>
      </c>
      <c r="D5" s="376" t="s">
        <v>2</v>
      </c>
      <c r="E5" s="376" t="s">
        <v>3</v>
      </c>
      <c r="F5" s="376" t="s">
        <v>10</v>
      </c>
      <c r="G5" s="374" t="str">
        <f>NDPL!G5</f>
        <v>FINAL READING 31/08/2024</v>
      </c>
      <c r="H5" s="376" t="str">
        <f>NDPL!H5</f>
        <v>INTIAL READING 01/08/2024</v>
      </c>
      <c r="I5" s="376" t="s">
        <v>4</v>
      </c>
      <c r="J5" s="376" t="s">
        <v>5</v>
      </c>
      <c r="K5" s="776" t="s">
        <v>6</v>
      </c>
      <c r="L5" s="374" t="str">
        <f>NDPL!G5</f>
        <v>FINAL READING 31/08/2024</v>
      </c>
      <c r="M5" s="376" t="str">
        <f>NDPL!H5</f>
        <v>INTIAL READING 01/08/2024</v>
      </c>
      <c r="N5" s="376" t="s">
        <v>4</v>
      </c>
      <c r="O5" s="376" t="s">
        <v>5</v>
      </c>
      <c r="P5" s="776" t="s">
        <v>6</v>
      </c>
      <c r="Q5" s="377" t="s">
        <v>266</v>
      </c>
    </row>
    <row r="6" spans="1:17" ht="14.25" thickTop="1" thickBot="1"/>
    <row r="7" spans="1:17" ht="24" customHeight="1" thickTop="1">
      <c r="A7" s="312" t="s">
        <v>205</v>
      </c>
      <c r="B7" s="44"/>
      <c r="C7" s="45"/>
      <c r="D7" s="45"/>
      <c r="E7" s="45"/>
      <c r="F7" s="45"/>
      <c r="G7" s="456"/>
      <c r="H7" s="454"/>
      <c r="I7" s="454"/>
      <c r="J7" s="454"/>
      <c r="K7" s="819"/>
      <c r="L7" s="475"/>
      <c r="M7" s="370"/>
      <c r="N7" s="454"/>
      <c r="O7" s="454"/>
      <c r="P7" s="826"/>
      <c r="Q7" s="396"/>
    </row>
    <row r="8" spans="1:17" ht="24" customHeight="1">
      <c r="A8" s="476" t="s">
        <v>193</v>
      </c>
      <c r="B8" s="70"/>
      <c r="C8" s="70"/>
      <c r="D8" s="70"/>
      <c r="E8" s="70"/>
      <c r="F8" s="70"/>
      <c r="G8" s="81"/>
      <c r="H8" s="457"/>
      <c r="I8" s="298"/>
      <c r="J8" s="298"/>
      <c r="K8" s="807"/>
      <c r="L8" s="299"/>
      <c r="M8" s="298"/>
      <c r="N8" s="298"/>
      <c r="O8" s="298"/>
      <c r="P8" s="827"/>
      <c r="Q8" s="338"/>
    </row>
    <row r="9" spans="1:17" ht="24" customHeight="1">
      <c r="A9" s="477" t="s">
        <v>194</v>
      </c>
      <c r="B9" s="70"/>
      <c r="C9" s="70"/>
      <c r="D9" s="70"/>
      <c r="E9" s="70"/>
      <c r="F9" s="70"/>
      <c r="G9" s="81"/>
      <c r="H9" s="457"/>
      <c r="I9" s="298"/>
      <c r="J9" s="298"/>
      <c r="K9" s="807"/>
      <c r="L9" s="299"/>
      <c r="M9" s="298"/>
      <c r="N9" s="298"/>
      <c r="O9" s="298"/>
      <c r="P9" s="827"/>
      <c r="Q9" s="338"/>
    </row>
    <row r="10" spans="1:17" ht="24" customHeight="1">
      <c r="A10" s="194">
        <v>1</v>
      </c>
      <c r="B10" s="196" t="s">
        <v>207</v>
      </c>
      <c r="C10" s="311">
        <v>5128430</v>
      </c>
      <c r="D10" s="198" t="s">
        <v>12</v>
      </c>
      <c r="E10" s="197" t="s">
        <v>300</v>
      </c>
      <c r="F10" s="198">
        <v>200</v>
      </c>
      <c r="G10" s="251">
        <v>3465</v>
      </c>
      <c r="H10" s="252">
        <v>3445</v>
      </c>
      <c r="I10" s="238">
        <f t="shared" ref="I10:I15" si="0">G10-H10</f>
        <v>20</v>
      </c>
      <c r="J10" s="238">
        <f t="shared" ref="J10:J15" si="1">$F10*I10</f>
        <v>4000</v>
      </c>
      <c r="K10" s="764">
        <f t="shared" ref="K10:K15" si="2">J10/1000000</f>
        <v>4.0000000000000001E-3</v>
      </c>
      <c r="L10" s="251">
        <v>83830</v>
      </c>
      <c r="M10" s="252">
        <v>83551</v>
      </c>
      <c r="N10" s="238">
        <f t="shared" ref="N10:N15" si="3">L10-M10</f>
        <v>279</v>
      </c>
      <c r="O10" s="238">
        <f t="shared" ref="O10:O15" si="4">$F10*N10</f>
        <v>55800</v>
      </c>
      <c r="P10" s="764">
        <f t="shared" ref="P10:P15" si="5">O10/1000000</f>
        <v>5.5800000000000002E-2</v>
      </c>
      <c r="Q10" s="338"/>
    </row>
    <row r="11" spans="1:17" ht="24" customHeight="1">
      <c r="A11" s="194">
        <v>2</v>
      </c>
      <c r="B11" s="196" t="s">
        <v>208</v>
      </c>
      <c r="C11" s="311">
        <v>4864807</v>
      </c>
      <c r="D11" s="198" t="s">
        <v>12</v>
      </c>
      <c r="E11" s="197" t="s">
        <v>300</v>
      </c>
      <c r="F11" s="198">
        <v>200</v>
      </c>
      <c r="G11" s="251">
        <v>999705</v>
      </c>
      <c r="H11" s="252">
        <v>999718</v>
      </c>
      <c r="I11" s="238">
        <f t="shared" si="0"/>
        <v>-13</v>
      </c>
      <c r="J11" s="238">
        <f t="shared" si="1"/>
        <v>-2600</v>
      </c>
      <c r="K11" s="764">
        <f t="shared" si="2"/>
        <v>-2.5999999999999999E-3</v>
      </c>
      <c r="L11" s="251">
        <v>27484</v>
      </c>
      <c r="M11" s="252">
        <v>27494</v>
      </c>
      <c r="N11" s="238">
        <f t="shared" si="3"/>
        <v>-10</v>
      </c>
      <c r="O11" s="238">
        <f t="shared" si="4"/>
        <v>-2000</v>
      </c>
      <c r="P11" s="764">
        <f t="shared" si="5"/>
        <v>-2E-3</v>
      </c>
      <c r="Q11" s="973" t="s">
        <v>531</v>
      </c>
    </row>
    <row r="12" spans="1:17" ht="24" customHeight="1">
      <c r="A12" s="194">
        <v>3</v>
      </c>
      <c r="B12" s="196" t="s">
        <v>195</v>
      </c>
      <c r="C12" s="311">
        <v>4864815</v>
      </c>
      <c r="D12" s="198" t="s">
        <v>12</v>
      </c>
      <c r="E12" s="197" t="s">
        <v>300</v>
      </c>
      <c r="F12" s="198">
        <v>200</v>
      </c>
      <c r="G12" s="251">
        <v>999906</v>
      </c>
      <c r="H12" s="252">
        <v>999857</v>
      </c>
      <c r="I12" s="238">
        <f t="shared" si="0"/>
        <v>49</v>
      </c>
      <c r="J12" s="238">
        <f t="shared" si="1"/>
        <v>9800</v>
      </c>
      <c r="K12" s="764">
        <f t="shared" si="2"/>
        <v>9.7999999999999997E-3</v>
      </c>
      <c r="L12" s="251">
        <v>3581</v>
      </c>
      <c r="M12" s="252">
        <v>3125</v>
      </c>
      <c r="N12" s="238">
        <f t="shared" si="3"/>
        <v>456</v>
      </c>
      <c r="O12" s="238">
        <f t="shared" si="4"/>
        <v>91200</v>
      </c>
      <c r="P12" s="764">
        <f t="shared" si="5"/>
        <v>9.1200000000000003E-2</v>
      </c>
      <c r="Q12" s="338"/>
    </row>
    <row r="13" spans="1:17" ht="24" customHeight="1">
      <c r="A13" s="194">
        <v>4</v>
      </c>
      <c r="B13" s="196" t="s">
        <v>196</v>
      </c>
      <c r="C13" s="311">
        <v>4864918</v>
      </c>
      <c r="D13" s="198" t="s">
        <v>12</v>
      </c>
      <c r="E13" s="197" t="s">
        <v>300</v>
      </c>
      <c r="F13" s="198">
        <v>400</v>
      </c>
      <c r="G13" s="251">
        <v>999726</v>
      </c>
      <c r="H13" s="252">
        <v>999726</v>
      </c>
      <c r="I13" s="238">
        <f t="shared" si="0"/>
        <v>0</v>
      </c>
      <c r="J13" s="238">
        <f t="shared" si="1"/>
        <v>0</v>
      </c>
      <c r="K13" s="764">
        <f t="shared" si="2"/>
        <v>0</v>
      </c>
      <c r="L13" s="251">
        <v>21437</v>
      </c>
      <c r="M13" s="252">
        <v>21482</v>
      </c>
      <c r="N13" s="238">
        <f t="shared" si="3"/>
        <v>-45</v>
      </c>
      <c r="O13" s="238">
        <f t="shared" si="4"/>
        <v>-18000</v>
      </c>
      <c r="P13" s="764">
        <f t="shared" si="5"/>
        <v>-1.7999999999999999E-2</v>
      </c>
      <c r="Q13" s="338"/>
    </row>
    <row r="14" spans="1:17" ht="24" customHeight="1">
      <c r="A14" s="194">
        <v>5</v>
      </c>
      <c r="B14" s="196" t="s">
        <v>356</v>
      </c>
      <c r="C14" s="311">
        <v>4864894</v>
      </c>
      <c r="D14" s="198" t="s">
        <v>12</v>
      </c>
      <c r="E14" s="197" t="s">
        <v>300</v>
      </c>
      <c r="F14" s="198">
        <v>800</v>
      </c>
      <c r="G14" s="251">
        <v>999305</v>
      </c>
      <c r="H14" s="252">
        <v>999265</v>
      </c>
      <c r="I14" s="238">
        <f t="shared" si="0"/>
        <v>40</v>
      </c>
      <c r="J14" s="238">
        <f t="shared" si="1"/>
        <v>32000</v>
      </c>
      <c r="K14" s="764">
        <f t="shared" si="2"/>
        <v>3.2000000000000001E-2</v>
      </c>
      <c r="L14" s="251">
        <v>1489</v>
      </c>
      <c r="M14" s="252">
        <v>1387</v>
      </c>
      <c r="N14" s="238">
        <f t="shared" si="3"/>
        <v>102</v>
      </c>
      <c r="O14" s="238">
        <f t="shared" si="4"/>
        <v>81600</v>
      </c>
      <c r="P14" s="764">
        <f t="shared" si="5"/>
        <v>8.1600000000000006E-2</v>
      </c>
      <c r="Q14" s="338"/>
    </row>
    <row r="15" spans="1:17" ht="24" customHeight="1">
      <c r="A15" s="194">
        <v>6</v>
      </c>
      <c r="B15" s="196" t="s">
        <v>355</v>
      </c>
      <c r="C15" s="311">
        <v>5128425</v>
      </c>
      <c r="D15" s="198" t="s">
        <v>12</v>
      </c>
      <c r="E15" s="197" t="s">
        <v>300</v>
      </c>
      <c r="F15" s="198">
        <v>400</v>
      </c>
      <c r="G15" s="251">
        <v>2158</v>
      </c>
      <c r="H15" s="252">
        <v>2201</v>
      </c>
      <c r="I15" s="238">
        <f t="shared" si="0"/>
        <v>-43</v>
      </c>
      <c r="J15" s="238">
        <f t="shared" si="1"/>
        <v>-17200</v>
      </c>
      <c r="K15" s="764">
        <f t="shared" si="2"/>
        <v>-1.72E-2</v>
      </c>
      <c r="L15" s="251">
        <v>6489</v>
      </c>
      <c r="M15" s="252">
        <v>6489</v>
      </c>
      <c r="N15" s="238">
        <f t="shared" si="3"/>
        <v>0</v>
      </c>
      <c r="O15" s="238">
        <f t="shared" si="4"/>
        <v>0</v>
      </c>
      <c r="P15" s="764">
        <f t="shared" si="5"/>
        <v>0</v>
      </c>
      <c r="Q15" s="338"/>
    </row>
    <row r="16" spans="1:17" ht="24" customHeight="1">
      <c r="A16" s="478" t="s">
        <v>197</v>
      </c>
      <c r="B16" s="196"/>
      <c r="C16" s="311"/>
      <c r="D16" s="198"/>
      <c r="E16" s="196"/>
      <c r="F16" s="198"/>
      <c r="G16" s="251"/>
      <c r="H16" s="252"/>
      <c r="I16" s="238"/>
      <c r="J16" s="238"/>
      <c r="K16" s="764"/>
      <c r="L16" s="251"/>
      <c r="M16" s="252"/>
      <c r="N16" s="238"/>
      <c r="O16" s="238"/>
      <c r="P16" s="764"/>
      <c r="Q16" s="338"/>
    </row>
    <row r="17" spans="1:17" ht="24" customHeight="1">
      <c r="A17" s="194">
        <v>7</v>
      </c>
      <c r="B17" s="196" t="s">
        <v>209</v>
      </c>
      <c r="C17" s="311">
        <v>4865164</v>
      </c>
      <c r="D17" s="198" t="s">
        <v>12</v>
      </c>
      <c r="E17" s="197" t="s">
        <v>300</v>
      </c>
      <c r="F17" s="198">
        <v>666.66700000000003</v>
      </c>
      <c r="G17" s="251">
        <v>999404</v>
      </c>
      <c r="H17" s="252">
        <v>999406</v>
      </c>
      <c r="I17" s="238">
        <f>G17-H17</f>
        <v>-2</v>
      </c>
      <c r="J17" s="238">
        <f>$F17*I17</f>
        <v>-1333.3340000000001</v>
      </c>
      <c r="K17" s="764">
        <f>J17/1000000</f>
        <v>-1.333334E-3</v>
      </c>
      <c r="L17" s="251">
        <v>998271</v>
      </c>
      <c r="M17" s="252">
        <v>998465</v>
      </c>
      <c r="N17" s="238">
        <f>L17-M17</f>
        <v>-194</v>
      </c>
      <c r="O17" s="238">
        <f>$F17*N17</f>
        <v>-129333.398</v>
      </c>
      <c r="P17" s="764">
        <f>O17/1000000</f>
        <v>-0.12933339799999999</v>
      </c>
      <c r="Q17" s="338"/>
    </row>
    <row r="18" spans="1:17" ht="24" customHeight="1">
      <c r="A18" s="194">
        <v>8</v>
      </c>
      <c r="B18" s="196" t="s">
        <v>208</v>
      </c>
      <c r="C18" s="311">
        <v>4864845</v>
      </c>
      <c r="D18" s="198" t="s">
        <v>12</v>
      </c>
      <c r="E18" s="197" t="s">
        <v>300</v>
      </c>
      <c r="F18" s="198">
        <v>1000</v>
      </c>
      <c r="G18" s="251">
        <v>984</v>
      </c>
      <c r="H18" s="252">
        <v>984</v>
      </c>
      <c r="I18" s="238">
        <f>G18-H18</f>
        <v>0</v>
      </c>
      <c r="J18" s="238">
        <f>$F18*I18</f>
        <v>0</v>
      </c>
      <c r="K18" s="764">
        <f>J18/1000000</f>
        <v>0</v>
      </c>
      <c r="L18" s="251">
        <v>1328</v>
      </c>
      <c r="M18" s="252">
        <v>1333</v>
      </c>
      <c r="N18" s="238">
        <f>L18-M18</f>
        <v>-5</v>
      </c>
      <c r="O18" s="238">
        <f>$F18*N18</f>
        <v>-5000</v>
      </c>
      <c r="P18" s="764">
        <f>O18/1000000</f>
        <v>-5.0000000000000001E-3</v>
      </c>
      <c r="Q18" s="338"/>
    </row>
    <row r="19" spans="1:17" ht="24" customHeight="1">
      <c r="A19" s="194">
        <v>9</v>
      </c>
      <c r="B19" s="70" t="s">
        <v>508</v>
      </c>
      <c r="C19" s="311" t="s">
        <v>509</v>
      </c>
      <c r="D19" s="750" t="s">
        <v>432</v>
      </c>
      <c r="E19" s="210" t="s">
        <v>300</v>
      </c>
      <c r="F19" s="198">
        <v>2</v>
      </c>
      <c r="G19" s="251">
        <v>0</v>
      </c>
      <c r="H19" s="252">
        <v>0</v>
      </c>
      <c r="I19" s="238">
        <f>G19-H19</f>
        <v>0</v>
      </c>
      <c r="J19" s="238">
        <f>$F19*I19</f>
        <v>0</v>
      </c>
      <c r="K19" s="764">
        <f>J19/1000000</f>
        <v>0</v>
      </c>
      <c r="L19" s="251">
        <v>229500</v>
      </c>
      <c r="M19" s="252">
        <v>262500</v>
      </c>
      <c r="N19" s="238">
        <f>L19-M19</f>
        <v>-33000</v>
      </c>
      <c r="O19" s="238">
        <f>$F19*N19</f>
        <v>-66000</v>
      </c>
      <c r="P19" s="764">
        <f>O19/1000000</f>
        <v>-6.6000000000000003E-2</v>
      </c>
      <c r="Q19" s="544"/>
    </row>
    <row r="20" spans="1:17" ht="24" customHeight="1">
      <c r="A20" s="194"/>
      <c r="B20" s="196"/>
      <c r="C20" s="311"/>
      <c r="D20" s="198"/>
      <c r="E20" s="197"/>
      <c r="F20" s="198"/>
      <c r="G20" s="251"/>
      <c r="H20" s="252"/>
      <c r="I20" s="238"/>
      <c r="J20" s="238"/>
      <c r="K20" s="764"/>
      <c r="L20" s="251"/>
      <c r="M20" s="252"/>
      <c r="N20" s="238"/>
      <c r="O20" s="238"/>
      <c r="P20" s="764"/>
      <c r="Q20" s="338"/>
    </row>
    <row r="21" spans="1:17" ht="24" customHeight="1">
      <c r="A21" s="195"/>
      <c r="B21" s="479" t="s">
        <v>204</v>
      </c>
      <c r="C21" s="480"/>
      <c r="D21" s="198"/>
      <c r="E21" s="196"/>
      <c r="F21" s="211"/>
      <c r="G21" s="251"/>
      <c r="H21" s="252"/>
      <c r="I21" s="238"/>
      <c r="J21" s="238"/>
      <c r="K21" s="777">
        <f>SUM(K10:K20)</f>
        <v>2.4666666000000004E-2</v>
      </c>
      <c r="L21" s="251"/>
      <c r="M21" s="252"/>
      <c r="N21" s="238"/>
      <c r="O21" s="238"/>
      <c r="P21" s="777">
        <f>SUM(P10:P20)</f>
        <v>8.2666020000000395E-3</v>
      </c>
      <c r="Q21" s="338"/>
    </row>
    <row r="22" spans="1:17" ht="24" customHeight="1">
      <c r="A22" s="195"/>
      <c r="B22" s="116"/>
      <c r="C22" s="480"/>
      <c r="D22" s="198"/>
      <c r="E22" s="196"/>
      <c r="F22" s="211"/>
      <c r="G22" s="251"/>
      <c r="H22" s="252"/>
      <c r="I22" s="238"/>
      <c r="J22" s="238"/>
      <c r="K22" s="764"/>
      <c r="L22" s="251"/>
      <c r="M22" s="252"/>
      <c r="N22" s="238"/>
      <c r="O22" s="238"/>
      <c r="P22" s="764"/>
      <c r="Q22" s="338"/>
    </row>
    <row r="23" spans="1:17" ht="24" customHeight="1">
      <c r="A23" s="478" t="s">
        <v>198</v>
      </c>
      <c r="B23" s="70"/>
      <c r="C23" s="481"/>
      <c r="D23" s="211"/>
      <c r="E23" s="70"/>
      <c r="F23" s="211"/>
      <c r="G23" s="251"/>
      <c r="H23" s="252"/>
      <c r="I23" s="238"/>
      <c r="J23" s="238"/>
      <c r="K23" s="764"/>
      <c r="L23" s="251"/>
      <c r="M23" s="252"/>
      <c r="N23" s="238"/>
      <c r="O23" s="238"/>
      <c r="P23" s="764"/>
      <c r="Q23" s="338"/>
    </row>
    <row r="24" spans="1:17" ht="24" customHeight="1">
      <c r="A24" s="195"/>
      <c r="B24" s="70"/>
      <c r="C24" s="481"/>
      <c r="D24" s="211"/>
      <c r="E24" s="70"/>
      <c r="F24" s="211"/>
      <c r="G24" s="251"/>
      <c r="H24" s="252"/>
      <c r="I24" s="238"/>
      <c r="J24" s="238"/>
      <c r="K24" s="764"/>
      <c r="L24" s="251"/>
      <c r="M24" s="252"/>
      <c r="N24" s="238"/>
      <c r="O24" s="238"/>
      <c r="P24" s="764"/>
      <c r="Q24" s="338"/>
    </row>
    <row r="25" spans="1:17" ht="24" customHeight="1">
      <c r="A25" s="194">
        <v>10</v>
      </c>
      <c r="B25" s="70" t="s">
        <v>199</v>
      </c>
      <c r="C25" s="311">
        <v>4902594</v>
      </c>
      <c r="D25" s="211" t="s">
        <v>12</v>
      </c>
      <c r="E25" s="197" t="s">
        <v>300</v>
      </c>
      <c r="F25" s="198">
        <v>500</v>
      </c>
      <c r="G25" s="251">
        <v>364</v>
      </c>
      <c r="H25" s="252">
        <v>293</v>
      </c>
      <c r="I25" s="238">
        <f t="shared" ref="I25:I30" si="6">G25-H25</f>
        <v>71</v>
      </c>
      <c r="J25" s="238">
        <f t="shared" ref="J25:J30" si="7">$F25*I25</f>
        <v>35500</v>
      </c>
      <c r="K25" s="764">
        <f t="shared" ref="K25:K30" si="8">J25/1000000</f>
        <v>3.5499999999999997E-2</v>
      </c>
      <c r="L25" s="251">
        <v>1208</v>
      </c>
      <c r="M25" s="252">
        <v>1184</v>
      </c>
      <c r="N25" s="238">
        <f t="shared" ref="N25:N30" si="9">L25-M25</f>
        <v>24</v>
      </c>
      <c r="O25" s="238">
        <f t="shared" ref="O25:O30" si="10">$F25*N25</f>
        <v>12000</v>
      </c>
      <c r="P25" s="764">
        <f t="shared" ref="P25:P30" si="11">O25/1000000</f>
        <v>1.2E-2</v>
      </c>
      <c r="Q25" s="544"/>
    </row>
    <row r="26" spans="1:17" ht="24" customHeight="1">
      <c r="A26" s="194">
        <v>11</v>
      </c>
      <c r="B26" s="70" t="s">
        <v>200</v>
      </c>
      <c r="C26" s="311">
        <v>4865067</v>
      </c>
      <c r="D26" s="211" t="s">
        <v>12</v>
      </c>
      <c r="E26" s="197" t="s">
        <v>300</v>
      </c>
      <c r="F26" s="198">
        <v>100</v>
      </c>
      <c r="G26" s="251">
        <v>149</v>
      </c>
      <c r="H26" s="252">
        <v>139</v>
      </c>
      <c r="I26" s="238">
        <f t="shared" si="6"/>
        <v>10</v>
      </c>
      <c r="J26" s="238">
        <f t="shared" si="7"/>
        <v>1000</v>
      </c>
      <c r="K26" s="764">
        <f t="shared" si="8"/>
        <v>1E-3</v>
      </c>
      <c r="L26" s="251">
        <v>1903</v>
      </c>
      <c r="M26" s="252">
        <v>1893</v>
      </c>
      <c r="N26" s="238">
        <f t="shared" si="9"/>
        <v>10</v>
      </c>
      <c r="O26" s="238">
        <f t="shared" si="10"/>
        <v>1000</v>
      </c>
      <c r="P26" s="764">
        <f t="shared" si="11"/>
        <v>1E-3</v>
      </c>
      <c r="Q26" s="338"/>
    </row>
    <row r="27" spans="1:17" ht="24" customHeight="1">
      <c r="A27" s="194">
        <v>12</v>
      </c>
      <c r="B27" s="70" t="s">
        <v>201</v>
      </c>
      <c r="C27" s="311">
        <v>4902562</v>
      </c>
      <c r="D27" s="211" t="s">
        <v>12</v>
      </c>
      <c r="E27" s="197" t="s">
        <v>300</v>
      </c>
      <c r="F27" s="198">
        <v>75</v>
      </c>
      <c r="G27" s="251">
        <v>5339</v>
      </c>
      <c r="H27" s="252">
        <v>5040</v>
      </c>
      <c r="I27" s="238">
        <f t="shared" si="6"/>
        <v>299</v>
      </c>
      <c r="J27" s="238">
        <f t="shared" si="7"/>
        <v>22425</v>
      </c>
      <c r="K27" s="764">
        <f t="shared" si="8"/>
        <v>2.2425E-2</v>
      </c>
      <c r="L27" s="251">
        <v>82077</v>
      </c>
      <c r="M27" s="252">
        <v>81203</v>
      </c>
      <c r="N27" s="238">
        <f t="shared" si="9"/>
        <v>874</v>
      </c>
      <c r="O27" s="238">
        <f t="shared" si="10"/>
        <v>65550</v>
      </c>
      <c r="P27" s="764">
        <f t="shared" si="11"/>
        <v>6.5549999999999997E-2</v>
      </c>
      <c r="Q27" s="346"/>
    </row>
    <row r="28" spans="1:17" ht="19.5" customHeight="1">
      <c r="A28" s="194">
        <v>13</v>
      </c>
      <c r="B28" s="70" t="s">
        <v>201</v>
      </c>
      <c r="C28" s="369">
        <v>4865088</v>
      </c>
      <c r="D28" s="748" t="s">
        <v>12</v>
      </c>
      <c r="E28" s="197" t="s">
        <v>300</v>
      </c>
      <c r="F28" s="749">
        <v>75</v>
      </c>
      <c r="G28" s="251">
        <v>0</v>
      </c>
      <c r="H28" s="252">
        <v>0</v>
      </c>
      <c r="I28" s="238">
        <f>G28-H28</f>
        <v>0</v>
      </c>
      <c r="J28" s="238">
        <f>$F28*I28</f>
        <v>0</v>
      </c>
      <c r="K28" s="764">
        <f>J28/1000000</f>
        <v>0</v>
      </c>
      <c r="L28" s="251">
        <v>22</v>
      </c>
      <c r="M28" s="252">
        <v>22</v>
      </c>
      <c r="N28" s="238">
        <f>L28-M28</f>
        <v>0</v>
      </c>
      <c r="O28" s="238">
        <f>$F28*N28</f>
        <v>0</v>
      </c>
      <c r="P28" s="764">
        <f>O28/1000000</f>
        <v>0</v>
      </c>
      <c r="Q28" s="350"/>
    </row>
    <row r="29" spans="1:17" ht="24" customHeight="1">
      <c r="A29" s="194">
        <v>14</v>
      </c>
      <c r="B29" s="70" t="s">
        <v>202</v>
      </c>
      <c r="C29" s="311">
        <v>4902552</v>
      </c>
      <c r="D29" s="211" t="s">
        <v>12</v>
      </c>
      <c r="E29" s="197" t="s">
        <v>300</v>
      </c>
      <c r="F29" s="545">
        <v>75</v>
      </c>
      <c r="G29" s="251">
        <v>837</v>
      </c>
      <c r="H29" s="252">
        <v>837</v>
      </c>
      <c r="I29" s="238">
        <f t="shared" si="6"/>
        <v>0</v>
      </c>
      <c r="J29" s="238">
        <f t="shared" si="7"/>
        <v>0</v>
      </c>
      <c r="K29" s="764">
        <f t="shared" si="8"/>
        <v>0</v>
      </c>
      <c r="L29" s="251">
        <v>6244</v>
      </c>
      <c r="M29" s="252">
        <v>6244</v>
      </c>
      <c r="N29" s="238">
        <f t="shared" si="9"/>
        <v>0</v>
      </c>
      <c r="O29" s="238">
        <f t="shared" si="10"/>
        <v>0</v>
      </c>
      <c r="P29" s="764">
        <f t="shared" si="11"/>
        <v>0</v>
      </c>
      <c r="Q29" s="338"/>
    </row>
    <row r="30" spans="1:17" ht="24" customHeight="1">
      <c r="A30" s="194">
        <v>15</v>
      </c>
      <c r="B30" s="70" t="s">
        <v>202</v>
      </c>
      <c r="C30" s="311">
        <v>4865075</v>
      </c>
      <c r="D30" s="211" t="s">
        <v>12</v>
      </c>
      <c r="E30" s="197" t="s">
        <v>300</v>
      </c>
      <c r="F30" s="198">
        <v>100</v>
      </c>
      <c r="G30" s="251">
        <v>10416</v>
      </c>
      <c r="H30" s="252">
        <v>10371</v>
      </c>
      <c r="I30" s="238">
        <f t="shared" si="6"/>
        <v>45</v>
      </c>
      <c r="J30" s="238">
        <f t="shared" si="7"/>
        <v>4500</v>
      </c>
      <c r="K30" s="764">
        <f t="shared" si="8"/>
        <v>4.4999999999999997E-3</v>
      </c>
      <c r="L30" s="251">
        <v>9094</v>
      </c>
      <c r="M30" s="252">
        <v>9073</v>
      </c>
      <c r="N30" s="238">
        <f t="shared" si="9"/>
        <v>21</v>
      </c>
      <c r="O30" s="238">
        <f t="shared" si="10"/>
        <v>2100</v>
      </c>
      <c r="P30" s="764">
        <f t="shared" si="11"/>
        <v>2.0999999999999999E-3</v>
      </c>
      <c r="Q30" s="345"/>
    </row>
    <row r="31" spans="1:17" ht="24" customHeight="1">
      <c r="A31" s="194"/>
      <c r="B31" s="70"/>
      <c r="C31" s="311"/>
      <c r="D31" s="211"/>
      <c r="E31" s="197"/>
      <c r="F31" s="198"/>
      <c r="G31" s="251"/>
      <c r="H31" s="252"/>
      <c r="I31" s="238"/>
      <c r="J31" s="238"/>
      <c r="K31" s="764"/>
      <c r="L31" s="251"/>
      <c r="M31" s="252"/>
      <c r="N31" s="238"/>
      <c r="O31" s="238"/>
      <c r="P31" s="764"/>
      <c r="Q31" s="345"/>
    </row>
    <row r="32" spans="1:17" ht="20.100000000000001" customHeight="1" thickBot="1">
      <c r="A32" s="54"/>
      <c r="B32" s="55"/>
      <c r="C32" s="56"/>
      <c r="D32" s="57"/>
      <c r="E32" s="58"/>
      <c r="F32" s="58"/>
      <c r="G32" s="59"/>
      <c r="H32" s="371"/>
      <c r="I32" s="371"/>
      <c r="J32" s="371"/>
      <c r="K32" s="808"/>
      <c r="L32" s="482"/>
      <c r="M32" s="371"/>
      <c r="N32" s="371"/>
      <c r="O32" s="371"/>
      <c r="P32" s="828"/>
      <c r="Q32" s="405"/>
    </row>
    <row r="33" spans="1:17" ht="13.5" thickTop="1">
      <c r="A33" s="53"/>
      <c r="B33" s="61"/>
      <c r="C33" s="47"/>
      <c r="D33" s="49"/>
      <c r="E33" s="48"/>
      <c r="F33" s="48"/>
      <c r="G33" s="62"/>
      <c r="H33" s="457"/>
      <c r="I33" s="298"/>
      <c r="J33" s="298"/>
      <c r="K33" s="807"/>
      <c r="L33" s="457"/>
      <c r="M33" s="457"/>
      <c r="N33" s="298"/>
      <c r="O33" s="298"/>
      <c r="P33" s="807"/>
    </row>
    <row r="34" spans="1:17">
      <c r="A34" s="53"/>
      <c r="B34" s="61"/>
      <c r="C34" s="47"/>
      <c r="D34" s="49"/>
      <c r="E34" s="48"/>
      <c r="F34" s="48"/>
      <c r="G34" s="62"/>
      <c r="H34" s="457"/>
      <c r="I34" s="298"/>
      <c r="J34" s="298"/>
      <c r="K34" s="807"/>
      <c r="L34" s="457"/>
      <c r="M34" s="457"/>
      <c r="N34" s="298"/>
      <c r="O34" s="298"/>
      <c r="P34" s="807"/>
    </row>
    <row r="35" spans="1:17">
      <c r="A35" s="457"/>
      <c r="B35" s="368"/>
      <c r="C35" s="368"/>
      <c r="D35" s="368"/>
      <c r="E35" s="368"/>
      <c r="F35" s="368"/>
      <c r="G35" s="368"/>
      <c r="H35" s="368"/>
      <c r="I35" s="368"/>
      <c r="J35" s="368"/>
      <c r="K35" s="815"/>
      <c r="L35" s="368"/>
      <c r="M35" s="368"/>
      <c r="N35" s="368"/>
      <c r="O35" s="368"/>
      <c r="P35" s="815"/>
    </row>
    <row r="36" spans="1:17" ht="20.25">
      <c r="A36" s="132"/>
      <c r="B36" s="479" t="s">
        <v>203</v>
      </c>
      <c r="C36" s="483"/>
      <c r="D36" s="483"/>
      <c r="E36" s="483"/>
      <c r="F36" s="483"/>
      <c r="G36" s="483"/>
      <c r="H36" s="483"/>
      <c r="I36" s="483"/>
      <c r="J36" s="483"/>
      <c r="K36" s="822">
        <f>SUM(K25:K32)</f>
        <v>6.3424999999999995E-2</v>
      </c>
      <c r="L36" s="484"/>
      <c r="M36" s="484"/>
      <c r="N36" s="484"/>
      <c r="O36" s="484"/>
      <c r="P36" s="822">
        <f>SUM(P25:P32)</f>
        <v>8.0649999999999999E-2</v>
      </c>
    </row>
    <row r="37" spans="1:17" ht="20.25">
      <c r="A37" s="75"/>
      <c r="B37" s="479" t="s">
        <v>204</v>
      </c>
      <c r="C37" s="481"/>
      <c r="D37" s="481"/>
      <c r="E37" s="481"/>
      <c r="F37" s="481"/>
      <c r="G37" s="481"/>
      <c r="H37" s="481"/>
      <c r="I37" s="481"/>
      <c r="J37" s="481"/>
      <c r="K37" s="822">
        <f>K21</f>
        <v>2.4666666000000004E-2</v>
      </c>
      <c r="L37" s="484"/>
      <c r="M37" s="484"/>
      <c r="N37" s="484"/>
      <c r="O37" s="484"/>
      <c r="P37" s="822">
        <f>P21</f>
        <v>8.2666020000000395E-3</v>
      </c>
    </row>
    <row r="38" spans="1:17" ht="18">
      <c r="A38" s="75"/>
      <c r="B38" s="70"/>
      <c r="C38" s="73"/>
      <c r="D38" s="73"/>
      <c r="E38" s="73"/>
      <c r="F38" s="73"/>
      <c r="G38" s="73"/>
      <c r="H38" s="73"/>
      <c r="I38" s="73"/>
      <c r="J38" s="73"/>
      <c r="K38" s="823"/>
      <c r="L38" s="485"/>
      <c r="M38" s="485"/>
      <c r="N38" s="485"/>
      <c r="O38" s="485"/>
      <c r="P38" s="823"/>
    </row>
    <row r="39" spans="1:17" ht="3" customHeight="1">
      <c r="A39" s="75"/>
      <c r="B39" s="70"/>
      <c r="C39" s="73"/>
      <c r="D39" s="73"/>
      <c r="E39" s="73"/>
      <c r="F39" s="73"/>
      <c r="G39" s="73"/>
      <c r="H39" s="73"/>
      <c r="I39" s="73"/>
      <c r="J39" s="73"/>
      <c r="K39" s="823"/>
      <c r="L39" s="485"/>
      <c r="M39" s="485"/>
      <c r="N39" s="485"/>
      <c r="O39" s="485"/>
      <c r="P39" s="823"/>
    </row>
    <row r="40" spans="1:17" ht="23.25">
      <c r="A40" s="75"/>
      <c r="B40" s="295" t="s">
        <v>206</v>
      </c>
      <c r="C40" s="486"/>
      <c r="D40" s="3"/>
      <c r="E40" s="3"/>
      <c r="F40" s="3"/>
      <c r="G40" s="3"/>
      <c r="H40" s="3"/>
      <c r="I40" s="3"/>
      <c r="J40" s="3"/>
      <c r="K40" s="488">
        <f>SUM(K36:K39)</f>
        <v>8.8091665999999999E-2</v>
      </c>
      <c r="L40" s="487"/>
      <c r="M40" s="487"/>
      <c r="N40" s="487"/>
      <c r="O40" s="487"/>
      <c r="P40" s="488">
        <f>SUM(P36:P39)</f>
        <v>8.8916602000000039E-2</v>
      </c>
    </row>
    <row r="42" spans="1:17" ht="13.5" thickBot="1"/>
    <row r="43" spans="1:17">
      <c r="A43" s="411"/>
      <c r="B43" s="412"/>
      <c r="C43" s="412"/>
      <c r="D43" s="412"/>
      <c r="E43" s="412"/>
      <c r="F43" s="412"/>
      <c r="G43" s="412"/>
      <c r="H43" s="406"/>
      <c r="I43" s="406"/>
      <c r="J43" s="406"/>
      <c r="K43" s="663"/>
      <c r="L43" s="406"/>
      <c r="M43" s="406"/>
      <c r="N43" s="406"/>
      <c r="O43" s="406"/>
      <c r="P43" s="663"/>
      <c r="Q43" s="407"/>
    </row>
    <row r="44" spans="1:17" ht="23.25">
      <c r="A44" s="413" t="s">
        <v>282</v>
      </c>
      <c r="B44" s="414"/>
      <c r="C44" s="414"/>
      <c r="D44" s="414"/>
      <c r="E44" s="414"/>
      <c r="F44" s="414"/>
      <c r="G44" s="414"/>
      <c r="H44" s="361"/>
      <c r="I44" s="361"/>
      <c r="J44" s="361"/>
      <c r="K44" s="766"/>
      <c r="L44" s="361"/>
      <c r="M44" s="361"/>
      <c r="N44" s="361"/>
      <c r="O44" s="361"/>
      <c r="P44" s="766"/>
      <c r="Q44" s="408"/>
    </row>
    <row r="45" spans="1:17">
      <c r="A45" s="415"/>
      <c r="B45" s="414"/>
      <c r="C45" s="414"/>
      <c r="D45" s="414"/>
      <c r="E45" s="414"/>
      <c r="F45" s="414"/>
      <c r="G45" s="414"/>
      <c r="H45" s="361"/>
      <c r="I45" s="361"/>
      <c r="J45" s="361"/>
      <c r="K45" s="766"/>
      <c r="L45" s="361"/>
      <c r="M45" s="361"/>
      <c r="N45" s="361"/>
      <c r="O45" s="361"/>
      <c r="P45" s="766"/>
      <c r="Q45" s="408"/>
    </row>
    <row r="46" spans="1:17" ht="18">
      <c r="A46" s="416"/>
      <c r="B46" s="417"/>
      <c r="C46" s="417"/>
      <c r="D46" s="417"/>
      <c r="E46" s="417"/>
      <c r="F46" s="417"/>
      <c r="G46" s="417"/>
      <c r="H46" s="361"/>
      <c r="I46" s="361"/>
      <c r="J46" s="404"/>
      <c r="K46" s="824" t="s">
        <v>294</v>
      </c>
      <c r="L46" s="361"/>
      <c r="M46" s="361"/>
      <c r="N46" s="361"/>
      <c r="O46" s="361"/>
      <c r="P46" s="829" t="s">
        <v>295</v>
      </c>
      <c r="Q46" s="408"/>
    </row>
    <row r="47" spans="1:17">
      <c r="A47" s="418"/>
      <c r="B47" s="75"/>
      <c r="C47" s="75"/>
      <c r="D47" s="75"/>
      <c r="E47" s="75"/>
      <c r="F47" s="75"/>
      <c r="G47" s="75"/>
      <c r="H47" s="361"/>
      <c r="I47" s="361"/>
      <c r="J47" s="361"/>
      <c r="K47" s="766"/>
      <c r="L47" s="361"/>
      <c r="M47" s="361"/>
      <c r="N47" s="361"/>
      <c r="O47" s="361"/>
      <c r="P47" s="766"/>
      <c r="Q47" s="408"/>
    </row>
    <row r="48" spans="1:17">
      <c r="A48" s="418"/>
      <c r="B48" s="75"/>
      <c r="C48" s="75"/>
      <c r="D48" s="75"/>
      <c r="E48" s="75"/>
      <c r="F48" s="75"/>
      <c r="G48" s="75"/>
      <c r="H48" s="361"/>
      <c r="I48" s="361"/>
      <c r="J48" s="361"/>
      <c r="K48" s="766"/>
      <c r="L48" s="361"/>
      <c r="M48" s="361"/>
      <c r="N48" s="361"/>
      <c r="O48" s="361"/>
      <c r="P48" s="766"/>
      <c r="Q48" s="408"/>
    </row>
    <row r="49" spans="1:17" ht="23.25">
      <c r="A49" s="413" t="s">
        <v>285</v>
      </c>
      <c r="B49" s="420"/>
      <c r="C49" s="420"/>
      <c r="D49" s="421"/>
      <c r="E49" s="421"/>
      <c r="F49" s="422"/>
      <c r="G49" s="421"/>
      <c r="H49" s="361"/>
      <c r="I49" s="361"/>
      <c r="J49" s="361"/>
      <c r="K49" s="488">
        <f>K40</f>
        <v>8.8091665999999999E-2</v>
      </c>
      <c r="L49" s="417" t="s">
        <v>283</v>
      </c>
      <c r="M49" s="361"/>
      <c r="N49" s="361"/>
      <c r="O49" s="361"/>
      <c r="P49" s="488">
        <f>P40</f>
        <v>8.8916602000000039E-2</v>
      </c>
      <c r="Q49" s="489" t="s">
        <v>283</v>
      </c>
    </row>
    <row r="50" spans="1:17" ht="23.25">
      <c r="A50" s="490"/>
      <c r="B50" s="426"/>
      <c r="C50" s="426"/>
      <c r="D50" s="414"/>
      <c r="E50" s="414"/>
      <c r="F50" s="427"/>
      <c r="G50" s="414"/>
      <c r="H50" s="361"/>
      <c r="I50" s="361"/>
      <c r="J50" s="361"/>
      <c r="K50" s="488"/>
      <c r="L50" s="466"/>
      <c r="M50" s="361"/>
      <c r="N50" s="361"/>
      <c r="O50" s="361"/>
      <c r="P50" s="488"/>
      <c r="Q50" s="491"/>
    </row>
    <row r="51" spans="1:17" ht="23.25">
      <c r="A51" s="492" t="s">
        <v>284</v>
      </c>
      <c r="B51" s="34"/>
      <c r="C51" s="34"/>
      <c r="D51" s="414"/>
      <c r="E51" s="414"/>
      <c r="F51" s="430"/>
      <c r="G51" s="421"/>
      <c r="H51" s="361"/>
      <c r="I51" s="361"/>
      <c r="J51" s="361"/>
      <c r="K51" s="488">
        <f>'STEPPED UP GENCO'!K75</f>
        <v>-5.3588987999999907E-3</v>
      </c>
      <c r="L51" s="417" t="s">
        <v>283</v>
      </c>
      <c r="M51" s="361"/>
      <c r="N51" s="361"/>
      <c r="O51" s="361"/>
      <c r="P51" s="488">
        <f>'STEPPED UP GENCO'!P75</f>
        <v>1.3180500000000001E-3</v>
      </c>
      <c r="Q51" s="489" t="s">
        <v>283</v>
      </c>
    </row>
    <row r="52" spans="1:17" ht="6.75" customHeight="1">
      <c r="A52" s="431"/>
      <c r="B52" s="361"/>
      <c r="C52" s="361"/>
      <c r="D52" s="361"/>
      <c r="E52" s="361"/>
      <c r="F52" s="361"/>
      <c r="G52" s="361"/>
      <c r="H52" s="361"/>
      <c r="I52" s="361"/>
      <c r="J52" s="361"/>
      <c r="K52" s="766"/>
      <c r="L52" s="361"/>
      <c r="M52" s="361"/>
      <c r="N52" s="361"/>
      <c r="O52" s="361"/>
      <c r="P52" s="766"/>
      <c r="Q52" s="408"/>
    </row>
    <row r="53" spans="1:17" ht="6.75" customHeight="1">
      <c r="A53" s="431"/>
      <c r="B53" s="361"/>
      <c r="C53" s="361"/>
      <c r="D53" s="361"/>
      <c r="E53" s="361"/>
      <c r="F53" s="361"/>
      <c r="G53" s="361"/>
      <c r="H53" s="361"/>
      <c r="I53" s="361"/>
      <c r="J53" s="361"/>
      <c r="K53" s="766"/>
      <c r="L53" s="361"/>
      <c r="M53" s="361"/>
      <c r="N53" s="361"/>
      <c r="O53" s="361"/>
      <c r="P53" s="766"/>
      <c r="Q53" s="408"/>
    </row>
    <row r="54" spans="1:17" ht="6.75" customHeight="1">
      <c r="A54" s="431"/>
      <c r="B54" s="361"/>
      <c r="C54" s="361"/>
      <c r="D54" s="361"/>
      <c r="E54" s="361"/>
      <c r="F54" s="361"/>
      <c r="G54" s="361"/>
      <c r="H54" s="361"/>
      <c r="I54" s="361"/>
      <c r="J54" s="361"/>
      <c r="K54" s="766"/>
      <c r="L54" s="361"/>
      <c r="M54" s="361"/>
      <c r="N54" s="361"/>
      <c r="O54" s="361"/>
      <c r="P54" s="766"/>
      <c r="Q54" s="408"/>
    </row>
    <row r="55" spans="1:17" ht="26.25" customHeight="1">
      <c r="A55" s="431"/>
      <c r="B55" s="361"/>
      <c r="C55" s="361"/>
      <c r="D55" s="361"/>
      <c r="E55" s="361"/>
      <c r="F55" s="361"/>
      <c r="G55" s="361"/>
      <c r="H55" s="420"/>
      <c r="I55" s="420"/>
      <c r="J55" s="493" t="s">
        <v>286</v>
      </c>
      <c r="K55" s="488">
        <f>SUM(K49:K54)</f>
        <v>8.2732767200000001E-2</v>
      </c>
      <c r="L55" s="494" t="s">
        <v>283</v>
      </c>
      <c r="M55" s="219"/>
      <c r="N55" s="219"/>
      <c r="O55" s="219"/>
      <c r="P55" s="488">
        <f>SUM(P49:P54)</f>
        <v>9.023465200000004E-2</v>
      </c>
      <c r="Q55" s="494" t="s">
        <v>283</v>
      </c>
    </row>
    <row r="56" spans="1:17" ht="3" customHeight="1" thickBot="1">
      <c r="A56" s="432"/>
      <c r="B56" s="409"/>
      <c r="C56" s="409"/>
      <c r="D56" s="409"/>
      <c r="E56" s="409"/>
      <c r="F56" s="409"/>
      <c r="G56" s="409"/>
      <c r="H56" s="409"/>
      <c r="I56" s="409"/>
      <c r="J56" s="409"/>
      <c r="K56" s="771"/>
      <c r="L56" s="409"/>
      <c r="M56" s="409"/>
      <c r="N56" s="409"/>
      <c r="O56" s="409"/>
      <c r="P56" s="771"/>
      <c r="Q56" s="410"/>
    </row>
  </sheetData>
  <phoneticPr fontId="5" type="noConversion"/>
  <printOptions horizontalCentered="1"/>
  <pageMargins left="0.56999999999999995" right="0.53" top="0.39370078740157499" bottom="0.39370078740157499" header="0.4" footer="0.38"/>
  <pageSetup paperSize="9" scale="4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R33"/>
  <sheetViews>
    <sheetView zoomScaleSheetLayoutView="118" workbookViewId="0">
      <selection activeCell="V23" sqref="V23"/>
    </sheetView>
  </sheetViews>
  <sheetFormatPr defaultRowHeight="12.75"/>
  <cols>
    <col min="1" max="1" width="3.42578125" customWidth="1"/>
    <col min="2" max="2" width="16.42578125" customWidth="1"/>
    <col min="3" max="3" width="7.7109375" customWidth="1"/>
    <col min="4" max="4" width="5.42578125" customWidth="1"/>
    <col min="6" max="6" width="4.85546875" customWidth="1"/>
    <col min="7" max="7" width="8.42578125" customWidth="1"/>
    <col min="8" max="8" width="8.7109375" customWidth="1"/>
    <col min="9" max="9" width="6.42578125" customWidth="1"/>
    <col min="10" max="10" width="6.7109375" customWidth="1"/>
    <col min="11" max="11" width="8.42578125" style="103" customWidth="1"/>
    <col min="12" max="12" width="8.42578125" customWidth="1"/>
    <col min="13" max="13" width="8.5703125" customWidth="1"/>
    <col min="14" max="14" width="6.140625" customWidth="1"/>
    <col min="15" max="15" width="6.85546875" customWidth="1"/>
    <col min="16" max="16" width="8.5703125" style="103" customWidth="1"/>
    <col min="17" max="17" width="11.140625" customWidth="1"/>
    <col min="18" max="18" width="1.140625" hidden="1" customWidth="1"/>
  </cols>
  <sheetData>
    <row r="1" spans="1:17">
      <c r="A1" s="515" t="s">
        <v>210</v>
      </c>
      <c r="B1" s="516"/>
      <c r="C1" s="516"/>
      <c r="D1" s="516"/>
      <c r="E1" s="516"/>
      <c r="F1" s="516"/>
      <c r="G1" s="516"/>
      <c r="H1" s="516"/>
      <c r="I1" s="516"/>
      <c r="J1" s="516"/>
      <c r="K1" s="830"/>
      <c r="L1" s="516"/>
      <c r="M1" s="516"/>
      <c r="N1" s="516"/>
      <c r="O1" s="516"/>
      <c r="P1" s="830"/>
      <c r="Q1" s="516"/>
    </row>
    <row r="2" spans="1:17">
      <c r="A2" s="517" t="s">
        <v>211</v>
      </c>
      <c r="B2" s="516"/>
      <c r="C2" s="516"/>
      <c r="D2" s="516"/>
      <c r="E2" s="516"/>
      <c r="F2" s="516"/>
      <c r="G2" s="516"/>
      <c r="H2" s="516"/>
      <c r="I2" s="516"/>
      <c r="J2" s="516"/>
      <c r="K2" s="830"/>
      <c r="L2" s="516"/>
      <c r="M2" s="516"/>
      <c r="N2" s="516"/>
      <c r="O2" s="516"/>
      <c r="P2" s="976" t="str">
        <f>NDPL!Q1</f>
        <v>AUGUST-2024</v>
      </c>
      <c r="Q2" s="976"/>
    </row>
    <row r="3" spans="1:17">
      <c r="A3" s="517" t="s">
        <v>398</v>
      </c>
      <c r="B3" s="516"/>
      <c r="C3" s="516"/>
      <c r="D3" s="516"/>
      <c r="E3" s="516"/>
      <c r="F3" s="516"/>
      <c r="G3" s="516"/>
      <c r="H3" s="516"/>
      <c r="I3" s="516"/>
      <c r="J3" s="516"/>
      <c r="K3" s="830"/>
      <c r="L3" s="516"/>
      <c r="M3" s="516"/>
      <c r="N3" s="516"/>
      <c r="O3" s="516"/>
      <c r="P3" s="830"/>
      <c r="Q3" s="516"/>
    </row>
    <row r="4" spans="1:17" ht="13.5" thickBot="1">
      <c r="A4" s="516"/>
      <c r="B4" s="516"/>
      <c r="C4" s="516"/>
      <c r="D4" s="516"/>
      <c r="E4" s="516"/>
      <c r="F4" s="516"/>
      <c r="G4" s="518"/>
      <c r="H4" s="518"/>
      <c r="I4" s="519" t="s">
        <v>347</v>
      </c>
      <c r="J4" s="518"/>
      <c r="K4" s="831"/>
      <c r="L4" s="518"/>
      <c r="M4" s="518"/>
      <c r="N4" s="519" t="s">
        <v>348</v>
      </c>
      <c r="O4" s="518"/>
      <c r="P4" s="831"/>
      <c r="Q4" s="516"/>
    </row>
    <row r="5" spans="1:17" s="561" customFormat="1" ht="46.5" thickTop="1" thickBot="1">
      <c r="A5" s="557" t="s">
        <v>8</v>
      </c>
      <c r="B5" s="559" t="s">
        <v>9</v>
      </c>
      <c r="C5" s="558" t="s">
        <v>1</v>
      </c>
      <c r="D5" s="558" t="s">
        <v>2</v>
      </c>
      <c r="E5" s="558" t="s">
        <v>3</v>
      </c>
      <c r="F5" s="558" t="s">
        <v>10</v>
      </c>
      <c r="G5" s="557" t="str">
        <f>NDPL!G5</f>
        <v>FINAL READING 31/08/2024</v>
      </c>
      <c r="H5" s="558" t="str">
        <f>NDPL!H5</f>
        <v>INTIAL READING 01/08/2024</v>
      </c>
      <c r="I5" s="558" t="s">
        <v>4</v>
      </c>
      <c r="J5" s="558" t="s">
        <v>5</v>
      </c>
      <c r="K5" s="832" t="s">
        <v>6</v>
      </c>
      <c r="L5" s="557" t="str">
        <f>NDPL!G5</f>
        <v>FINAL READING 31/08/2024</v>
      </c>
      <c r="M5" s="558" t="str">
        <f>NDPL!H5</f>
        <v>INTIAL READING 01/08/2024</v>
      </c>
      <c r="N5" s="558" t="s">
        <v>4</v>
      </c>
      <c r="O5" s="558" t="s">
        <v>5</v>
      </c>
      <c r="P5" s="832" t="s">
        <v>6</v>
      </c>
      <c r="Q5" s="560" t="s">
        <v>266</v>
      </c>
    </row>
    <row r="6" spans="1:17" ht="14.25" thickTop="1" thickBot="1">
      <c r="A6" s="516"/>
      <c r="B6" s="516"/>
      <c r="C6" s="516"/>
      <c r="D6" s="516"/>
      <c r="E6" s="516"/>
      <c r="F6" s="516"/>
      <c r="G6" s="516"/>
      <c r="H6" s="516"/>
      <c r="I6" s="516"/>
      <c r="J6" s="516"/>
      <c r="K6" s="830"/>
      <c r="L6" s="516"/>
      <c r="M6" s="516"/>
      <c r="N6" s="516"/>
      <c r="O6" s="516"/>
      <c r="P6" s="830"/>
      <c r="Q6" s="516"/>
    </row>
    <row r="7" spans="1:17" ht="13.5" thickTop="1">
      <c r="A7" s="520" t="s">
        <v>397</v>
      </c>
      <c r="B7" s="521"/>
      <c r="C7" s="522"/>
      <c r="D7" s="522"/>
      <c r="E7" s="522"/>
      <c r="F7" s="734"/>
      <c r="G7" s="523"/>
      <c r="H7" s="524"/>
      <c r="I7" s="524"/>
      <c r="J7" s="524"/>
      <c r="K7" s="833"/>
      <c r="L7" s="525"/>
      <c r="M7" s="522"/>
      <c r="N7" s="524"/>
      <c r="O7" s="524"/>
      <c r="P7" s="836"/>
      <c r="Q7" s="526"/>
    </row>
    <row r="8" spans="1:17">
      <c r="A8" s="527" t="s">
        <v>193</v>
      </c>
      <c r="B8" s="518"/>
      <c r="C8" s="518"/>
      <c r="D8" s="518"/>
      <c r="E8" s="518"/>
      <c r="F8" s="735"/>
      <c r="G8" s="528"/>
      <c r="H8" s="529"/>
      <c r="I8" s="530"/>
      <c r="J8" s="530"/>
      <c r="K8" s="801"/>
      <c r="L8" s="531"/>
      <c r="M8" s="530"/>
      <c r="N8" s="530"/>
      <c r="O8" s="530"/>
      <c r="P8" s="803"/>
      <c r="Q8" s="359"/>
    </row>
    <row r="9" spans="1:17">
      <c r="A9" s="532" t="s">
        <v>399</v>
      </c>
      <c r="B9" s="518"/>
      <c r="C9" s="518"/>
      <c r="D9" s="518"/>
      <c r="E9" s="518"/>
      <c r="F9" s="735"/>
      <c r="G9" s="528"/>
      <c r="H9" s="529"/>
      <c r="I9" s="530"/>
      <c r="J9" s="530"/>
      <c r="K9" s="801"/>
      <c r="L9" s="531"/>
      <c r="M9" s="530"/>
      <c r="N9" s="530"/>
      <c r="O9" s="530"/>
      <c r="P9" s="803"/>
      <c r="Q9" s="359"/>
    </row>
    <row r="10" spans="1:17" s="334" customFormat="1">
      <c r="A10" s="533">
        <v>1</v>
      </c>
      <c r="B10" s="569" t="s">
        <v>420</v>
      </c>
      <c r="C10" s="726">
        <v>4864952</v>
      </c>
      <c r="D10" s="727" t="s">
        <v>12</v>
      </c>
      <c r="E10" s="556" t="s">
        <v>300</v>
      </c>
      <c r="F10" s="732">
        <v>625</v>
      </c>
      <c r="G10" s="533">
        <v>991995</v>
      </c>
      <c r="H10" s="41">
        <v>992004</v>
      </c>
      <c r="I10" s="41">
        <f>G10-H10</f>
        <v>-9</v>
      </c>
      <c r="J10" s="41">
        <f>$F10*I10</f>
        <v>-5625</v>
      </c>
      <c r="K10" s="834">
        <f>J10/1000000</f>
        <v>-5.6249999999999998E-3</v>
      </c>
      <c r="L10" s="533">
        <v>1030</v>
      </c>
      <c r="M10" s="41">
        <v>1038</v>
      </c>
      <c r="N10" s="41">
        <f>L10-M10</f>
        <v>-8</v>
      </c>
      <c r="O10" s="41">
        <f>$F10*N10</f>
        <v>-5000</v>
      </c>
      <c r="P10" s="834">
        <f>O10/1000000</f>
        <v>-5.0000000000000001E-3</v>
      </c>
      <c r="Q10" s="359"/>
    </row>
    <row r="11" spans="1:17" s="334" customFormat="1">
      <c r="A11" s="533">
        <v>2</v>
      </c>
      <c r="B11" s="569" t="s">
        <v>421</v>
      </c>
      <c r="C11" s="726">
        <v>4865039</v>
      </c>
      <c r="D11" s="727" t="s">
        <v>12</v>
      </c>
      <c r="E11" s="556" t="s">
        <v>300</v>
      </c>
      <c r="F11" s="732">
        <v>500</v>
      </c>
      <c r="G11" s="533">
        <v>999591</v>
      </c>
      <c r="H11" s="41">
        <v>999601</v>
      </c>
      <c r="I11" s="41">
        <f>G11-H11</f>
        <v>-10</v>
      </c>
      <c r="J11" s="41">
        <f>$F11*I11</f>
        <v>-5000</v>
      </c>
      <c r="K11" s="834">
        <f>J11/1000000</f>
        <v>-5.0000000000000001E-3</v>
      </c>
      <c r="L11" s="533">
        <v>875</v>
      </c>
      <c r="M11" s="41">
        <v>861</v>
      </c>
      <c r="N11" s="41">
        <f>L11-M11</f>
        <v>14</v>
      </c>
      <c r="O11" s="41">
        <f>$F11*N11</f>
        <v>7000</v>
      </c>
      <c r="P11" s="834">
        <f>O11/1000000</f>
        <v>7.0000000000000001E-3</v>
      </c>
      <c r="Q11" s="359"/>
    </row>
    <row r="12" spans="1:17">
      <c r="A12" s="527" t="s">
        <v>110</v>
      </c>
      <c r="B12" s="527"/>
      <c r="C12" s="726"/>
      <c r="D12" s="727"/>
      <c r="E12" s="556"/>
      <c r="F12" s="732"/>
      <c r="G12" s="533"/>
      <c r="H12" s="41"/>
      <c r="I12" s="41"/>
      <c r="J12" s="41"/>
      <c r="K12" s="834"/>
      <c r="L12" s="533"/>
      <c r="M12" s="41"/>
      <c r="N12" s="41"/>
      <c r="O12" s="41"/>
      <c r="P12" s="834"/>
      <c r="Q12" s="359"/>
    </row>
    <row r="13" spans="1:17" s="334" customFormat="1">
      <c r="A13" s="533">
        <v>1</v>
      </c>
      <c r="B13" s="569" t="s">
        <v>420</v>
      </c>
      <c r="C13" s="726">
        <v>4864994</v>
      </c>
      <c r="D13" s="727" t="s">
        <v>12</v>
      </c>
      <c r="E13" s="556" t="s">
        <v>300</v>
      </c>
      <c r="F13" s="732">
        <v>800</v>
      </c>
      <c r="G13" s="533">
        <v>2623</v>
      </c>
      <c r="H13" s="41">
        <v>2627</v>
      </c>
      <c r="I13" s="41">
        <f>G13-H13</f>
        <v>-4</v>
      </c>
      <c r="J13" s="41">
        <f>$F13*I13</f>
        <v>-3200</v>
      </c>
      <c r="K13" s="834">
        <f>J13/1000000</f>
        <v>-3.2000000000000002E-3</v>
      </c>
      <c r="L13" s="533">
        <v>4109</v>
      </c>
      <c r="M13" s="41">
        <v>3535</v>
      </c>
      <c r="N13" s="41">
        <f>L13-M13</f>
        <v>574</v>
      </c>
      <c r="O13" s="41">
        <f>$F13*N13</f>
        <v>459200</v>
      </c>
      <c r="P13" s="834">
        <f>O13/1000000</f>
        <v>0.4592</v>
      </c>
      <c r="Q13" s="615"/>
    </row>
    <row r="14" spans="1:17" s="334" customFormat="1">
      <c r="A14" s="527" t="s">
        <v>433</v>
      </c>
      <c r="B14" s="527"/>
      <c r="C14" s="726"/>
      <c r="D14" s="727"/>
      <c r="E14" s="556"/>
      <c r="F14" s="732"/>
      <c r="G14" s="533"/>
      <c r="H14" s="41"/>
      <c r="I14" s="41"/>
      <c r="J14" s="41"/>
      <c r="K14" s="834"/>
      <c r="L14" s="533"/>
      <c r="M14" s="41"/>
      <c r="N14" s="41"/>
      <c r="O14" s="41"/>
      <c r="P14" s="834"/>
      <c r="Q14" s="359"/>
    </row>
    <row r="15" spans="1:17" s="334" customFormat="1">
      <c r="A15" s="533">
        <v>1</v>
      </c>
      <c r="B15" s="569" t="s">
        <v>427</v>
      </c>
      <c r="C15" s="927" t="s">
        <v>506</v>
      </c>
      <c r="D15" s="727" t="s">
        <v>432</v>
      </c>
      <c r="E15" s="556" t="s">
        <v>300</v>
      </c>
      <c r="F15" s="732">
        <v>1</v>
      </c>
      <c r="G15" s="533">
        <v>155060</v>
      </c>
      <c r="H15" s="41">
        <v>140790</v>
      </c>
      <c r="I15" s="41">
        <f t="shared" ref="I15:I23" si="0">G15-H15</f>
        <v>14270</v>
      </c>
      <c r="J15" s="41">
        <f t="shared" ref="J15:J23" si="1">$F15*I15</f>
        <v>14270</v>
      </c>
      <c r="K15" s="834">
        <f t="shared" ref="K15:K23" si="2">J15/1000000</f>
        <v>1.427E-2</v>
      </c>
      <c r="L15" s="533">
        <v>518320</v>
      </c>
      <c r="M15" s="41">
        <v>516040</v>
      </c>
      <c r="N15" s="41">
        <f t="shared" ref="N15:N23" si="3">L15-M15</f>
        <v>2280</v>
      </c>
      <c r="O15" s="41">
        <f t="shared" ref="O15:O23" si="4">$F15*N15</f>
        <v>2280</v>
      </c>
      <c r="P15" s="834">
        <f t="shared" ref="P15:P23" si="5">O15/1000000</f>
        <v>2.2799999999999999E-3</v>
      </c>
      <c r="Q15" s="698"/>
    </row>
    <row r="16" spans="1:17" s="334" customFormat="1">
      <c r="A16" s="533">
        <v>2</v>
      </c>
      <c r="B16" s="569" t="s">
        <v>428</v>
      </c>
      <c r="C16" s="927" t="s">
        <v>513</v>
      </c>
      <c r="D16" s="727" t="s">
        <v>432</v>
      </c>
      <c r="E16" s="556" t="s">
        <v>300</v>
      </c>
      <c r="F16" s="732">
        <v>6000</v>
      </c>
      <c r="G16" s="533">
        <v>5.33</v>
      </c>
      <c r="H16" s="41">
        <v>4.09</v>
      </c>
      <c r="I16" s="41">
        <f t="shared" si="0"/>
        <v>1.2400000000000002</v>
      </c>
      <c r="J16" s="41">
        <f t="shared" si="1"/>
        <v>7440.0000000000009</v>
      </c>
      <c r="K16" s="834">
        <f t="shared" si="2"/>
        <v>7.4400000000000013E-3</v>
      </c>
      <c r="L16" s="533">
        <v>24.02</v>
      </c>
      <c r="M16" s="41">
        <v>16.75</v>
      </c>
      <c r="N16" s="41">
        <f t="shared" si="3"/>
        <v>7.27</v>
      </c>
      <c r="O16" s="41">
        <f t="shared" si="4"/>
        <v>43620</v>
      </c>
      <c r="P16" s="834">
        <f t="shared" si="5"/>
        <v>4.3619999999999999E-2</v>
      </c>
      <c r="Q16" s="698"/>
    </row>
    <row r="17" spans="1:18" s="334" customFormat="1">
      <c r="A17" s="533">
        <v>3</v>
      </c>
      <c r="B17" s="569" t="s">
        <v>429</v>
      </c>
      <c r="C17" s="927" t="s">
        <v>507</v>
      </c>
      <c r="D17" s="727" t="s">
        <v>432</v>
      </c>
      <c r="E17" s="556" t="s">
        <v>300</v>
      </c>
      <c r="F17" s="732">
        <v>1</v>
      </c>
      <c r="G17" s="533">
        <v>444800</v>
      </c>
      <c r="H17" s="41">
        <v>426900</v>
      </c>
      <c r="I17" s="41">
        <f t="shared" si="0"/>
        <v>17900</v>
      </c>
      <c r="J17" s="41">
        <f t="shared" si="1"/>
        <v>17900</v>
      </c>
      <c r="K17" s="834">
        <f t="shared" si="2"/>
        <v>1.7899999999999999E-2</v>
      </c>
      <c r="L17" s="533">
        <v>2603599.87</v>
      </c>
      <c r="M17" s="41">
        <v>2553700.1</v>
      </c>
      <c r="N17" s="41">
        <f t="shared" si="3"/>
        <v>49899.770000000019</v>
      </c>
      <c r="O17" s="41">
        <f t="shared" si="4"/>
        <v>49899.770000000019</v>
      </c>
      <c r="P17" s="834">
        <f t="shared" si="5"/>
        <v>4.9899770000000017E-2</v>
      </c>
      <c r="Q17" s="698"/>
    </row>
    <row r="18" spans="1:18" s="334" customFormat="1">
      <c r="A18" s="533">
        <v>4</v>
      </c>
      <c r="B18" s="569" t="s">
        <v>479</v>
      </c>
      <c r="C18" s="927" t="s">
        <v>480</v>
      </c>
      <c r="D18" s="727" t="s">
        <v>432</v>
      </c>
      <c r="E18" s="556" t="s">
        <v>300</v>
      </c>
      <c r="F18" s="732">
        <v>1200</v>
      </c>
      <c r="G18" s="533">
        <v>83.73</v>
      </c>
      <c r="H18" s="41">
        <v>77.87</v>
      </c>
      <c r="I18" s="41">
        <f t="shared" si="0"/>
        <v>5.8599999999999994</v>
      </c>
      <c r="J18" s="41">
        <f t="shared" si="1"/>
        <v>7031.9999999999991</v>
      </c>
      <c r="K18" s="834">
        <f t="shared" si="2"/>
        <v>7.0319999999999992E-3</v>
      </c>
      <c r="L18" s="533">
        <v>134.22999999999999</v>
      </c>
      <c r="M18" s="41">
        <v>124.96</v>
      </c>
      <c r="N18" s="41">
        <f t="shared" si="3"/>
        <v>9.269999999999996</v>
      </c>
      <c r="O18" s="41">
        <f t="shared" si="4"/>
        <v>11123.999999999995</v>
      </c>
      <c r="P18" s="834">
        <f t="shared" si="5"/>
        <v>1.1123999999999995E-2</v>
      </c>
      <c r="Q18" s="698"/>
    </row>
    <row r="19" spans="1:18" s="334" customFormat="1">
      <c r="A19" s="533">
        <v>5</v>
      </c>
      <c r="B19" s="569" t="s">
        <v>481</v>
      </c>
      <c r="C19" s="927" t="s">
        <v>482</v>
      </c>
      <c r="D19" s="727" t="s">
        <v>432</v>
      </c>
      <c r="E19" s="556" t="s">
        <v>300</v>
      </c>
      <c r="F19" s="732">
        <v>1200</v>
      </c>
      <c r="G19" s="533">
        <v>14.2</v>
      </c>
      <c r="H19" s="41">
        <v>13.61</v>
      </c>
      <c r="I19" s="41">
        <f t="shared" si="0"/>
        <v>0.58999999999999986</v>
      </c>
      <c r="J19" s="41">
        <f t="shared" si="1"/>
        <v>707.99999999999977</v>
      </c>
      <c r="K19" s="834">
        <f t="shared" si="2"/>
        <v>7.0799999999999975E-4</v>
      </c>
      <c r="L19" s="533">
        <v>307.56</v>
      </c>
      <c r="M19" s="41">
        <v>299.11</v>
      </c>
      <c r="N19" s="41">
        <f t="shared" si="3"/>
        <v>8.4499999999999886</v>
      </c>
      <c r="O19" s="41">
        <f t="shared" si="4"/>
        <v>10139.999999999985</v>
      </c>
      <c r="P19" s="834">
        <f t="shared" si="5"/>
        <v>1.0139999999999986E-2</v>
      </c>
      <c r="Q19" s="698" t="s">
        <v>533</v>
      </c>
    </row>
    <row r="20" spans="1:18" s="334" customFormat="1">
      <c r="A20" s="533"/>
      <c r="B20" s="569"/>
      <c r="C20" s="927"/>
      <c r="D20" s="727"/>
      <c r="E20" s="556"/>
      <c r="F20" s="732"/>
      <c r="G20" s="533"/>
      <c r="H20" s="41"/>
      <c r="I20" s="41"/>
      <c r="J20" s="41"/>
      <c r="K20" s="834">
        <v>8.4999999999999995E-4</v>
      </c>
      <c r="L20" s="533"/>
      <c r="M20" s="41"/>
      <c r="N20" s="41"/>
      <c r="O20" s="41"/>
      <c r="P20" s="834">
        <v>1.226E-2</v>
      </c>
      <c r="Q20" s="698" t="s">
        <v>534</v>
      </c>
    </row>
    <row r="21" spans="1:18" s="334" customFormat="1">
      <c r="A21" s="533">
        <v>6</v>
      </c>
      <c r="B21" s="569" t="s">
        <v>483</v>
      </c>
      <c r="C21" s="927" t="s">
        <v>484</v>
      </c>
      <c r="D21" s="727" t="s">
        <v>432</v>
      </c>
      <c r="E21" s="556" t="s">
        <v>300</v>
      </c>
      <c r="F21" s="732">
        <v>1200</v>
      </c>
      <c r="G21" s="533">
        <v>4.1500000000000004</v>
      </c>
      <c r="H21" s="41">
        <v>4.1500000000000004</v>
      </c>
      <c r="I21" s="41">
        <f t="shared" si="0"/>
        <v>0</v>
      </c>
      <c r="J21" s="41">
        <f t="shared" si="1"/>
        <v>0</v>
      </c>
      <c r="K21" s="834">
        <f t="shared" si="2"/>
        <v>0</v>
      </c>
      <c r="L21" s="533">
        <v>139.87</v>
      </c>
      <c r="M21" s="41">
        <v>126.44</v>
      </c>
      <c r="N21" s="41">
        <f t="shared" si="3"/>
        <v>13.430000000000007</v>
      </c>
      <c r="O21" s="41">
        <f t="shared" si="4"/>
        <v>16116.000000000007</v>
      </c>
      <c r="P21" s="834">
        <f t="shared" si="5"/>
        <v>1.6116000000000009E-2</v>
      </c>
      <c r="Q21" s="698"/>
    </row>
    <row r="22" spans="1:18" s="334" customFormat="1">
      <c r="A22" s="533">
        <v>7</v>
      </c>
      <c r="B22" s="569" t="s">
        <v>485</v>
      </c>
      <c r="C22" s="927" t="s">
        <v>486</v>
      </c>
      <c r="D22" s="727" t="s">
        <v>432</v>
      </c>
      <c r="E22" s="556" t="s">
        <v>300</v>
      </c>
      <c r="F22" s="732">
        <v>1200</v>
      </c>
      <c r="G22" s="533">
        <v>7.93</v>
      </c>
      <c r="H22" s="41">
        <v>7.08</v>
      </c>
      <c r="I22" s="41">
        <f t="shared" si="0"/>
        <v>0.84999999999999964</v>
      </c>
      <c r="J22" s="41">
        <f t="shared" si="1"/>
        <v>1019.9999999999995</v>
      </c>
      <c r="K22" s="834">
        <f t="shared" si="2"/>
        <v>1.0199999999999996E-3</v>
      </c>
      <c r="L22" s="533">
        <v>97.25</v>
      </c>
      <c r="M22" s="41">
        <v>94.98</v>
      </c>
      <c r="N22" s="41">
        <f t="shared" si="3"/>
        <v>2.269999999999996</v>
      </c>
      <c r="O22" s="41">
        <f t="shared" si="4"/>
        <v>2723.9999999999955</v>
      </c>
      <c r="P22" s="834">
        <f t="shared" si="5"/>
        <v>2.7239999999999955E-3</v>
      </c>
      <c r="Q22" s="698"/>
    </row>
    <row r="23" spans="1:18" s="334" customFormat="1">
      <c r="A23" s="533">
        <v>8</v>
      </c>
      <c r="B23" s="569" t="s">
        <v>487</v>
      </c>
      <c r="C23" s="927">
        <v>29000015</v>
      </c>
      <c r="D23" s="727" t="s">
        <v>432</v>
      </c>
      <c r="E23" s="556" t="s">
        <v>300</v>
      </c>
      <c r="F23" s="732">
        <v>3000</v>
      </c>
      <c r="G23" s="533">
        <v>3.1</v>
      </c>
      <c r="H23" s="41">
        <v>2.71</v>
      </c>
      <c r="I23" s="41">
        <f t="shared" si="0"/>
        <v>0.39000000000000012</v>
      </c>
      <c r="J23" s="41">
        <f t="shared" si="1"/>
        <v>1170.0000000000005</v>
      </c>
      <c r="K23" s="834">
        <f t="shared" si="2"/>
        <v>1.1700000000000005E-3</v>
      </c>
      <c r="L23" s="533">
        <v>38.08</v>
      </c>
      <c r="M23" s="41">
        <v>37.01</v>
      </c>
      <c r="N23" s="41">
        <f t="shared" si="3"/>
        <v>1.0700000000000003</v>
      </c>
      <c r="O23" s="41">
        <f t="shared" si="4"/>
        <v>3210.0000000000009</v>
      </c>
      <c r="P23" s="834">
        <f t="shared" si="5"/>
        <v>3.210000000000001E-3</v>
      </c>
      <c r="Q23" s="698"/>
    </row>
    <row r="24" spans="1:18" s="334" customFormat="1">
      <c r="A24" s="533">
        <v>9</v>
      </c>
      <c r="B24" s="569" t="s">
        <v>518</v>
      </c>
      <c r="C24" s="927" t="s">
        <v>519</v>
      </c>
      <c r="D24" s="727" t="s">
        <v>432</v>
      </c>
      <c r="E24" s="556" t="s">
        <v>300</v>
      </c>
      <c r="F24" s="732">
        <v>6000</v>
      </c>
      <c r="G24" s="533">
        <v>4.91</v>
      </c>
      <c r="H24" s="41">
        <v>0</v>
      </c>
      <c r="I24" s="41">
        <f>G24-H24</f>
        <v>4.91</v>
      </c>
      <c r="J24" s="41">
        <f>$F24*I24</f>
        <v>29460</v>
      </c>
      <c r="K24" s="834">
        <f>J24/1000000</f>
        <v>2.946E-2</v>
      </c>
      <c r="L24" s="533">
        <v>0.68</v>
      </c>
      <c r="M24" s="41">
        <v>0.02</v>
      </c>
      <c r="N24" s="41">
        <f>L24-M24</f>
        <v>0.66</v>
      </c>
      <c r="O24" s="41">
        <f>$F24*N24</f>
        <v>3960</v>
      </c>
      <c r="P24" s="834">
        <f>O24/1000000</f>
        <v>3.96E-3</v>
      </c>
      <c r="Q24" s="346"/>
    </row>
    <row r="25" spans="1:18" s="334" customFormat="1">
      <c r="A25" s="974" t="s">
        <v>489</v>
      </c>
      <c r="B25" s="977"/>
      <c r="C25" s="977"/>
      <c r="D25" s="727"/>
      <c r="E25" s="556"/>
      <c r="F25" s="732"/>
      <c r="G25" s="533"/>
      <c r="H25" s="41"/>
      <c r="I25" s="41"/>
      <c r="J25" s="41"/>
      <c r="K25" s="834"/>
      <c r="L25" s="533"/>
      <c r="M25" s="41"/>
      <c r="N25" s="41"/>
      <c r="O25" s="41"/>
      <c r="P25" s="834"/>
      <c r="Q25" s="698"/>
    </row>
    <row r="26" spans="1:18" s="368" customFormat="1" ht="22.5">
      <c r="A26" s="531">
        <v>9</v>
      </c>
      <c r="B26" s="928" t="s">
        <v>490</v>
      </c>
      <c r="C26" s="929" t="s">
        <v>491</v>
      </c>
      <c r="D26" s="62" t="s">
        <v>432</v>
      </c>
      <c r="E26" s="556" t="s">
        <v>300</v>
      </c>
      <c r="F26" s="930">
        <v>600</v>
      </c>
      <c r="G26" s="531">
        <v>1.77</v>
      </c>
      <c r="H26" s="530">
        <v>1.77</v>
      </c>
      <c r="I26" s="530">
        <f>G26-H26</f>
        <v>0</v>
      </c>
      <c r="J26" s="530">
        <f>$F26*I26</f>
        <v>0</v>
      </c>
      <c r="K26" s="801">
        <f>J26/1000000</f>
        <v>0</v>
      </c>
      <c r="L26" s="531">
        <v>92.55</v>
      </c>
      <c r="M26" s="530">
        <v>82.53</v>
      </c>
      <c r="N26" s="530">
        <f>L26-M26</f>
        <v>10.019999999999996</v>
      </c>
      <c r="O26" s="530">
        <f>$F26*N26</f>
        <v>6011.9999999999973</v>
      </c>
      <c r="P26" s="801">
        <f>O26/1000000</f>
        <v>6.0119999999999974E-3</v>
      </c>
      <c r="Q26" s="733"/>
    </row>
    <row r="27" spans="1:18" s="368" customFormat="1" ht="24">
      <c r="A27" s="531">
        <v>10</v>
      </c>
      <c r="B27" s="931" t="s">
        <v>493</v>
      </c>
      <c r="C27" s="929" t="s">
        <v>488</v>
      </c>
      <c r="D27" s="62" t="s">
        <v>432</v>
      </c>
      <c r="E27" s="556" t="s">
        <v>300</v>
      </c>
      <c r="F27" s="930">
        <v>3000</v>
      </c>
      <c r="G27" s="531">
        <v>1.44</v>
      </c>
      <c r="H27" s="530">
        <v>1.43</v>
      </c>
      <c r="I27" s="530">
        <f>G27-H27</f>
        <v>1.0000000000000009E-2</v>
      </c>
      <c r="J27" s="530">
        <f>$F27*I27</f>
        <v>30.000000000000028</v>
      </c>
      <c r="K27" s="801">
        <f>J27/1000000</f>
        <v>3.0000000000000028E-5</v>
      </c>
      <c r="L27" s="531">
        <v>62.22</v>
      </c>
      <c r="M27" s="530">
        <v>57.34</v>
      </c>
      <c r="N27" s="530">
        <f>L27-M27</f>
        <v>4.8799999999999955</v>
      </c>
      <c r="O27" s="530">
        <f>$F27*N27</f>
        <v>14639.999999999985</v>
      </c>
      <c r="P27" s="801">
        <f>O27/1000000</f>
        <v>1.4639999999999985E-2</v>
      </c>
      <c r="Q27" s="733"/>
    </row>
    <row r="28" spans="1:18" s="334" customFormat="1" ht="15">
      <c r="A28" s="533"/>
      <c r="B28" s="569"/>
      <c r="C28" s="726"/>
      <c r="D28" s="727"/>
      <c r="E28" s="556"/>
      <c r="F28" s="732"/>
      <c r="G28" s="251"/>
      <c r="H28" s="252"/>
      <c r="I28" s="530"/>
      <c r="J28" s="530"/>
      <c r="K28" s="801"/>
      <c r="L28" s="251"/>
      <c r="M28" s="252"/>
      <c r="N28" s="530"/>
      <c r="O28" s="530"/>
      <c r="P28" s="803"/>
      <c r="Q28" s="359"/>
    </row>
    <row r="29" spans="1:18" s="12" customFormat="1" ht="13.5" thickBot="1">
      <c r="A29" s="534"/>
      <c r="B29" s="535" t="s">
        <v>204</v>
      </c>
      <c r="C29" s="536"/>
      <c r="D29" s="537"/>
      <c r="E29" s="536"/>
      <c r="F29" s="736"/>
      <c r="G29" s="538"/>
      <c r="H29" s="539"/>
      <c r="I29" s="539"/>
      <c r="J29" s="539"/>
      <c r="K29" s="835">
        <f>SUM(K10:K28)</f>
        <v>6.6055000000000003E-2</v>
      </c>
      <c r="L29" s="538"/>
      <c r="M29" s="539"/>
      <c r="N29" s="539"/>
      <c r="O29" s="539"/>
      <c r="P29" s="835">
        <f>SUM(P10:P28)</f>
        <v>0.6371857700000001</v>
      </c>
      <c r="Q29" s="540"/>
      <c r="R29"/>
    </row>
    <row r="31" spans="1:18">
      <c r="A31" s="86" t="s">
        <v>284</v>
      </c>
      <c r="B31" s="86"/>
      <c r="C31" s="86"/>
      <c r="D31" s="86"/>
      <c r="E31" s="86"/>
      <c r="F31" s="86"/>
      <c r="G31" s="86"/>
      <c r="H31" s="86"/>
      <c r="I31" s="86"/>
      <c r="J31" s="86"/>
      <c r="K31" s="101">
        <f>'STEPPED UP GENCO'!K76</f>
        <v>4.2699594000000004E-3</v>
      </c>
      <c r="P31" s="101">
        <f>'STEPPED UP GENCO'!P76</f>
        <v>0</v>
      </c>
    </row>
    <row r="32" spans="1:18">
      <c r="A32" s="86"/>
      <c r="B32" s="86"/>
      <c r="C32" s="86"/>
      <c r="D32" s="86"/>
      <c r="E32" s="86"/>
      <c r="F32" s="86"/>
      <c r="G32" s="86"/>
      <c r="H32" s="86"/>
      <c r="I32" s="86"/>
      <c r="J32" s="86"/>
    </row>
    <row r="33" spans="1:16">
      <c r="A33" s="86" t="s">
        <v>426</v>
      </c>
      <c r="B33" s="86"/>
      <c r="C33" s="86"/>
      <c r="D33" s="86"/>
      <c r="E33" s="86"/>
      <c r="F33" s="86"/>
      <c r="G33" s="86"/>
      <c r="H33" s="86"/>
      <c r="I33" s="86"/>
      <c r="J33" s="86"/>
      <c r="K33" s="101">
        <f>SUM(K29:K31)</f>
        <v>7.0324959399999998E-2</v>
      </c>
      <c r="P33" s="101">
        <f>SUM(P29:P31)</f>
        <v>0.6371857700000001</v>
      </c>
    </row>
  </sheetData>
  <mergeCells count="2">
    <mergeCell ref="P2:Q2"/>
    <mergeCell ref="A25:C25"/>
  </mergeCells>
  <phoneticPr fontId="82" type="noConversion"/>
  <pageMargins left="0.74803149606299213" right="0.74803149606299213" top="0.98425196850393704" bottom="0.98425196850393704" header="0.51181102362204722" footer="0.51181102362204722"/>
  <pageSetup scale="9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/>
  <dimension ref="A1:Q43"/>
  <sheetViews>
    <sheetView topLeftCell="A19" zoomScale="85" zoomScaleNormal="85" zoomScaleSheetLayoutView="67" workbookViewId="0">
      <selection activeCell="Q31" sqref="Q31"/>
    </sheetView>
  </sheetViews>
  <sheetFormatPr defaultRowHeight="12.75"/>
  <cols>
    <col min="1" max="1" width="5.140625" style="334" customWidth="1"/>
    <col min="2" max="2" width="36.85546875" style="334" customWidth="1"/>
    <col min="3" max="3" width="14.85546875" style="334" bestFit="1" customWidth="1"/>
    <col min="4" max="4" width="9.85546875" style="334" customWidth="1"/>
    <col min="5" max="5" width="16.85546875" style="334" customWidth="1"/>
    <col min="6" max="6" width="11.42578125" style="334" customWidth="1"/>
    <col min="7" max="7" width="13.42578125" style="334" customWidth="1"/>
    <col min="8" max="8" width="13.85546875" style="334" customWidth="1"/>
    <col min="9" max="9" width="11" style="334" customWidth="1"/>
    <col min="10" max="10" width="11.28515625" style="334" customWidth="1"/>
    <col min="11" max="11" width="15.28515625" style="498" customWidth="1"/>
    <col min="12" max="12" width="14" style="334" customWidth="1"/>
    <col min="13" max="13" width="13" style="334" customWidth="1"/>
    <col min="14" max="14" width="11.140625" style="334" customWidth="1"/>
    <col min="15" max="15" width="13" style="334" customWidth="1"/>
    <col min="16" max="16" width="14.7109375" style="498" customWidth="1"/>
    <col min="17" max="17" width="20" style="334" customWidth="1"/>
    <col min="18" max="16384" width="9.140625" style="334"/>
  </cols>
  <sheetData>
    <row r="1" spans="1:17" ht="26.25">
      <c r="A1" s="1" t="s">
        <v>210</v>
      </c>
    </row>
    <row r="2" spans="1:17" ht="16.5" customHeight="1">
      <c r="A2" s="224" t="s">
        <v>211</v>
      </c>
      <c r="P2" s="839" t="str">
        <f>NDPL!Q1</f>
        <v>AUGUST-2024</v>
      </c>
      <c r="Q2" s="495"/>
    </row>
    <row r="3" spans="1:17" ht="23.25">
      <c r="A3" s="143" t="s">
        <v>255</v>
      </c>
      <c r="H3" s="390"/>
    </row>
    <row r="4" spans="1:17" ht="24" thickBot="1">
      <c r="A4" s="3"/>
      <c r="G4" s="361"/>
      <c r="H4" s="361"/>
      <c r="I4" s="35" t="s">
        <v>347</v>
      </c>
      <c r="J4" s="361"/>
      <c r="K4" s="766"/>
      <c r="L4" s="361"/>
      <c r="M4" s="361"/>
      <c r="N4" s="35" t="s">
        <v>348</v>
      </c>
      <c r="O4" s="361"/>
      <c r="P4" s="766"/>
    </row>
    <row r="5" spans="1:17" ht="43.5" customHeight="1" thickTop="1" thickBot="1">
      <c r="A5" s="391" t="s">
        <v>8</v>
      </c>
      <c r="B5" s="375" t="s">
        <v>9</v>
      </c>
      <c r="C5" s="376" t="s">
        <v>1</v>
      </c>
      <c r="D5" s="376" t="s">
        <v>2</v>
      </c>
      <c r="E5" s="376" t="s">
        <v>3</v>
      </c>
      <c r="F5" s="376" t="s">
        <v>10</v>
      </c>
      <c r="G5" s="374" t="str">
        <f>NDPL!G5</f>
        <v>FINAL READING 31/08/2024</v>
      </c>
      <c r="H5" s="376" t="str">
        <f>NDPL!H5</f>
        <v>INTIAL READING 01/08/2024</v>
      </c>
      <c r="I5" s="376" t="s">
        <v>4</v>
      </c>
      <c r="J5" s="376" t="s">
        <v>5</v>
      </c>
      <c r="K5" s="755" t="s">
        <v>6</v>
      </c>
      <c r="L5" s="374" t="str">
        <f>NDPL!G5</f>
        <v>FINAL READING 31/08/2024</v>
      </c>
      <c r="M5" s="376" t="str">
        <f>NDPL!H5</f>
        <v>INTIAL READING 01/08/2024</v>
      </c>
      <c r="N5" s="376" t="s">
        <v>4</v>
      </c>
      <c r="O5" s="376" t="s">
        <v>5</v>
      </c>
      <c r="P5" s="755" t="s">
        <v>6</v>
      </c>
      <c r="Q5" s="392" t="s">
        <v>266</v>
      </c>
    </row>
    <row r="6" spans="1:17" ht="14.25" thickTop="1" thickBot="1"/>
    <row r="7" spans="1:17" ht="20.100000000000001" customHeight="1" thickTop="1">
      <c r="A7" s="212"/>
      <c r="B7" s="213" t="s">
        <v>225</v>
      </c>
      <c r="C7" s="214"/>
      <c r="D7" s="214"/>
      <c r="E7" s="214"/>
      <c r="F7" s="215"/>
      <c r="G7" s="76"/>
      <c r="H7" s="72"/>
      <c r="I7" s="72"/>
      <c r="J7" s="72"/>
      <c r="K7" s="837"/>
      <c r="L7" s="77"/>
      <c r="M7" s="343"/>
      <c r="N7" s="343"/>
      <c r="O7" s="343"/>
      <c r="P7" s="780"/>
      <c r="Q7" s="396"/>
    </row>
    <row r="8" spans="1:17" ht="19.5" customHeight="1">
      <c r="A8" s="194"/>
      <c r="B8" s="216" t="s">
        <v>226</v>
      </c>
      <c r="C8" s="217"/>
      <c r="D8" s="217"/>
      <c r="E8" s="217"/>
      <c r="F8" s="218"/>
      <c r="G8" s="28"/>
      <c r="H8" s="33"/>
      <c r="I8" s="33"/>
      <c r="J8" s="33"/>
      <c r="K8" s="838"/>
      <c r="L8" s="78"/>
      <c r="M8" s="361"/>
      <c r="N8" s="361"/>
      <c r="O8" s="361"/>
      <c r="P8" s="840"/>
      <c r="Q8" s="338"/>
    </row>
    <row r="9" spans="1:17" ht="20.100000000000001" customHeight="1">
      <c r="A9" s="194">
        <v>1</v>
      </c>
      <c r="B9" s="219" t="s">
        <v>227</v>
      </c>
      <c r="C9" s="217">
        <v>4865155</v>
      </c>
      <c r="D9" s="203" t="s">
        <v>12</v>
      </c>
      <c r="E9" s="75" t="s">
        <v>300</v>
      </c>
      <c r="F9" s="218">
        <v>937.5</v>
      </c>
      <c r="G9" s="251">
        <v>991655</v>
      </c>
      <c r="H9" s="252">
        <v>991713</v>
      </c>
      <c r="I9" s="238">
        <f>G9-H9</f>
        <v>-58</v>
      </c>
      <c r="J9" s="238">
        <f>$F9*I9</f>
        <v>-54375</v>
      </c>
      <c r="K9" s="764">
        <f>J9/1000000</f>
        <v>-5.4375E-2</v>
      </c>
      <c r="L9" s="251">
        <v>998534</v>
      </c>
      <c r="M9" s="252">
        <v>998562</v>
      </c>
      <c r="N9" s="238">
        <f>L9-M9</f>
        <v>-28</v>
      </c>
      <c r="O9" s="238">
        <f>$F9*N9</f>
        <v>-26250</v>
      </c>
      <c r="P9" s="764">
        <f>O9/1000000</f>
        <v>-2.6249999999999999E-2</v>
      </c>
      <c r="Q9" s="359"/>
    </row>
    <row r="10" spans="1:17" ht="20.100000000000001" customHeight="1">
      <c r="A10" s="194">
        <v>2</v>
      </c>
      <c r="B10" s="219" t="s">
        <v>228</v>
      </c>
      <c r="C10" s="217">
        <v>4864794</v>
      </c>
      <c r="D10" s="203" t="s">
        <v>12</v>
      </c>
      <c r="E10" s="75" t="s">
        <v>300</v>
      </c>
      <c r="F10" s="218">
        <v>100</v>
      </c>
      <c r="G10" s="251">
        <v>12023</v>
      </c>
      <c r="H10" s="252">
        <v>11939</v>
      </c>
      <c r="I10" s="238">
        <f>G10-H10</f>
        <v>84</v>
      </c>
      <c r="J10" s="238">
        <f>$F10*I10</f>
        <v>8400</v>
      </c>
      <c r="K10" s="764">
        <f>J10/1000000</f>
        <v>8.3999999999999995E-3</v>
      </c>
      <c r="L10" s="251">
        <v>958379</v>
      </c>
      <c r="M10" s="252">
        <v>960597</v>
      </c>
      <c r="N10" s="238">
        <f>L10-M10</f>
        <v>-2218</v>
      </c>
      <c r="O10" s="238">
        <f>$F10*N10</f>
        <v>-221800</v>
      </c>
      <c r="P10" s="764">
        <f>O10/1000000</f>
        <v>-0.2218</v>
      </c>
      <c r="Q10" s="338"/>
    </row>
    <row r="11" spans="1:17" ht="20.100000000000001" customHeight="1">
      <c r="A11" s="194">
        <v>3</v>
      </c>
      <c r="B11" s="219" t="s">
        <v>229</v>
      </c>
      <c r="C11" s="217">
        <v>4865100</v>
      </c>
      <c r="D11" s="203" t="s">
        <v>12</v>
      </c>
      <c r="E11" s="75" t="s">
        <v>300</v>
      </c>
      <c r="F11" s="218">
        <v>833.33299999999997</v>
      </c>
      <c r="G11" s="251">
        <v>999465</v>
      </c>
      <c r="H11" s="252">
        <v>999467</v>
      </c>
      <c r="I11" s="238">
        <f>G11-H11</f>
        <v>-2</v>
      </c>
      <c r="J11" s="238">
        <f>$F11*I11</f>
        <v>-1666.6659999999999</v>
      </c>
      <c r="K11" s="764">
        <f>J11/1000000</f>
        <v>-1.666666E-3</v>
      </c>
      <c r="L11" s="251">
        <v>999908</v>
      </c>
      <c r="M11" s="252">
        <v>999969</v>
      </c>
      <c r="N11" s="238">
        <f>L11-M11</f>
        <v>-61</v>
      </c>
      <c r="O11" s="238">
        <f>$F11*N11</f>
        <v>-50833.312999999995</v>
      </c>
      <c r="P11" s="764">
        <f>O11/1000000</f>
        <v>-5.0833312999999998E-2</v>
      </c>
      <c r="Q11" s="338"/>
    </row>
    <row r="12" spans="1:17" ht="20.100000000000001" customHeight="1">
      <c r="A12" s="194">
        <v>4</v>
      </c>
      <c r="B12" s="219" t="s">
        <v>230</v>
      </c>
      <c r="C12" s="217">
        <v>4864863</v>
      </c>
      <c r="D12" s="203" t="s">
        <v>12</v>
      </c>
      <c r="E12" s="75" t="s">
        <v>300</v>
      </c>
      <c r="F12" s="505">
        <v>937.5</v>
      </c>
      <c r="G12" s="251">
        <v>996841</v>
      </c>
      <c r="H12" s="252">
        <v>996797</v>
      </c>
      <c r="I12" s="238">
        <f>G12-H12</f>
        <v>44</v>
      </c>
      <c r="J12" s="238">
        <f>$F12*I12</f>
        <v>41250</v>
      </c>
      <c r="K12" s="764">
        <f>J12/1000000</f>
        <v>4.1250000000000002E-2</v>
      </c>
      <c r="L12" s="251">
        <v>997394</v>
      </c>
      <c r="M12" s="252">
        <v>997488</v>
      </c>
      <c r="N12" s="238">
        <f>L12-M12</f>
        <v>-94</v>
      </c>
      <c r="O12" s="238">
        <f>$F12*N12</f>
        <v>-88125</v>
      </c>
      <c r="P12" s="764">
        <f>O12/1000000</f>
        <v>-8.8124999999999995E-2</v>
      </c>
      <c r="Q12" s="506"/>
    </row>
    <row r="13" spans="1:17" ht="20.100000000000001" customHeight="1">
      <c r="A13" s="194"/>
      <c r="B13" s="216" t="s">
        <v>231</v>
      </c>
      <c r="C13" s="217"/>
      <c r="D13" s="203"/>
      <c r="E13" s="66"/>
      <c r="F13" s="218"/>
      <c r="G13" s="251"/>
      <c r="H13" s="252"/>
      <c r="I13" s="238"/>
      <c r="J13" s="238"/>
      <c r="K13" s="764"/>
      <c r="L13" s="251"/>
      <c r="M13" s="252"/>
      <c r="N13" s="238"/>
      <c r="O13" s="238"/>
      <c r="P13" s="764"/>
      <c r="Q13" s="338"/>
    </row>
    <row r="14" spans="1:17" ht="20.100000000000001" customHeight="1">
      <c r="A14" s="194"/>
      <c r="B14" s="216"/>
      <c r="C14" s="217"/>
      <c r="D14" s="203"/>
      <c r="E14" s="66"/>
      <c r="F14" s="218"/>
      <c r="G14" s="251"/>
      <c r="H14" s="252"/>
      <c r="I14" s="238"/>
      <c r="J14" s="238"/>
      <c r="K14" s="764"/>
      <c r="L14" s="251"/>
      <c r="M14" s="252"/>
      <c r="N14" s="238"/>
      <c r="O14" s="238"/>
      <c r="P14" s="764"/>
      <c r="Q14" s="338"/>
    </row>
    <row r="15" spans="1:17" ht="20.100000000000001" customHeight="1">
      <c r="A15" s="194">
        <v>5</v>
      </c>
      <c r="B15" s="219" t="s">
        <v>232</v>
      </c>
      <c r="C15" s="217">
        <v>4864949</v>
      </c>
      <c r="D15" s="203" t="s">
        <v>12</v>
      </c>
      <c r="E15" s="75" t="s">
        <v>300</v>
      </c>
      <c r="F15" s="218">
        <v>-1000</v>
      </c>
      <c r="G15" s="251">
        <v>999911</v>
      </c>
      <c r="H15" s="252">
        <v>999955</v>
      </c>
      <c r="I15" s="238">
        <f>G15-H15</f>
        <v>-44</v>
      </c>
      <c r="J15" s="238">
        <f>$F15*I15</f>
        <v>44000</v>
      </c>
      <c r="K15" s="764">
        <f>J15/1000000</f>
        <v>4.3999999999999997E-2</v>
      </c>
      <c r="L15" s="251">
        <v>999046</v>
      </c>
      <c r="M15" s="252">
        <v>999127</v>
      </c>
      <c r="N15" s="238">
        <f>L15-M15</f>
        <v>-81</v>
      </c>
      <c r="O15" s="238">
        <f>$F15*N15</f>
        <v>81000</v>
      </c>
      <c r="P15" s="764">
        <f>O15/1000000</f>
        <v>8.1000000000000003E-2</v>
      </c>
      <c r="Q15" s="346"/>
    </row>
    <row r="16" spans="1:17" ht="19.5" customHeight="1">
      <c r="A16" s="194">
        <v>6</v>
      </c>
      <c r="B16" s="219" t="s">
        <v>233</v>
      </c>
      <c r="C16" s="217">
        <v>4902535</v>
      </c>
      <c r="D16" s="203" t="s">
        <v>12</v>
      </c>
      <c r="E16" s="75" t="s">
        <v>300</v>
      </c>
      <c r="F16" s="218">
        <v>-1875</v>
      </c>
      <c r="G16" s="251">
        <v>161</v>
      </c>
      <c r="H16" s="252">
        <v>164</v>
      </c>
      <c r="I16" s="238">
        <f>G16-H16</f>
        <v>-3</v>
      </c>
      <c r="J16" s="238">
        <f>$F16*I16</f>
        <v>5625</v>
      </c>
      <c r="K16" s="764">
        <f>J16/1000000</f>
        <v>5.6249999999999998E-3</v>
      </c>
      <c r="L16" s="251">
        <v>169</v>
      </c>
      <c r="M16" s="252">
        <v>160</v>
      </c>
      <c r="N16" s="238">
        <f>L16-M16</f>
        <v>9</v>
      </c>
      <c r="O16" s="238">
        <f>$F16*N16</f>
        <v>-16875</v>
      </c>
      <c r="P16" s="764">
        <f>O16/1000000</f>
        <v>-1.6875000000000001E-2</v>
      </c>
      <c r="Q16" s="555"/>
    </row>
    <row r="17" spans="1:17" ht="19.5" customHeight="1">
      <c r="A17" s="194">
        <v>7</v>
      </c>
      <c r="B17" s="219" t="s">
        <v>247</v>
      </c>
      <c r="C17" s="217">
        <v>4902559</v>
      </c>
      <c r="D17" s="203" t="s">
        <v>12</v>
      </c>
      <c r="E17" s="75" t="s">
        <v>300</v>
      </c>
      <c r="F17" s="218">
        <v>300</v>
      </c>
      <c r="G17" s="251">
        <v>194</v>
      </c>
      <c r="H17" s="252">
        <v>174</v>
      </c>
      <c r="I17" s="238">
        <f>G17-H17</f>
        <v>20</v>
      </c>
      <c r="J17" s="238">
        <f>$F17*I17</f>
        <v>6000</v>
      </c>
      <c r="K17" s="764">
        <f>J17/1000000</f>
        <v>6.0000000000000001E-3</v>
      </c>
      <c r="L17" s="251">
        <v>999935</v>
      </c>
      <c r="M17" s="252">
        <v>999935</v>
      </c>
      <c r="N17" s="238">
        <f>L17-M17</f>
        <v>0</v>
      </c>
      <c r="O17" s="238">
        <f>$F17*N17</f>
        <v>0</v>
      </c>
      <c r="P17" s="764">
        <f>O17/1000000</f>
        <v>0</v>
      </c>
      <c r="Q17" s="338"/>
    </row>
    <row r="18" spans="1:17" ht="20.100000000000001" customHeight="1">
      <c r="A18" s="194"/>
      <c r="B18" s="216"/>
      <c r="C18" s="217"/>
      <c r="D18" s="203"/>
      <c r="E18" s="75"/>
      <c r="F18" s="218"/>
      <c r="G18" s="251"/>
      <c r="H18" s="252"/>
      <c r="I18" s="238"/>
      <c r="J18" s="238"/>
      <c r="K18" s="764"/>
      <c r="L18" s="251"/>
      <c r="M18" s="252"/>
      <c r="N18" s="238"/>
      <c r="O18" s="238"/>
      <c r="P18" s="764"/>
      <c r="Q18" s="338"/>
    </row>
    <row r="19" spans="1:17" ht="20.100000000000001" customHeight="1">
      <c r="A19" s="194"/>
      <c r="B19" s="219"/>
      <c r="C19" s="217"/>
      <c r="D19" s="203"/>
      <c r="E19" s="75"/>
      <c r="F19" s="218"/>
      <c r="G19" s="251"/>
      <c r="H19" s="252"/>
      <c r="I19" s="238"/>
      <c r="J19" s="238"/>
      <c r="K19" s="764"/>
      <c r="L19" s="251"/>
      <c r="M19" s="252"/>
      <c r="N19" s="238"/>
      <c r="O19" s="238"/>
      <c r="P19" s="764"/>
      <c r="Q19" s="338"/>
    </row>
    <row r="20" spans="1:17" ht="20.100000000000001" customHeight="1">
      <c r="A20" s="194"/>
      <c r="B20" s="216" t="s">
        <v>234</v>
      </c>
      <c r="C20" s="217"/>
      <c r="D20" s="203"/>
      <c r="E20" s="75"/>
      <c r="F20" s="220"/>
      <c r="G20" s="251"/>
      <c r="H20" s="252"/>
      <c r="I20" s="238"/>
      <c r="J20" s="238"/>
      <c r="K20" s="777">
        <f>SUM(K9:K19)</f>
        <v>4.9233333999999997E-2</v>
      </c>
      <c r="L20" s="251"/>
      <c r="M20" s="252"/>
      <c r="N20" s="238"/>
      <c r="O20" s="238"/>
      <c r="P20" s="777">
        <f>SUM(P9:P19)</f>
        <v>-0.32288331299999995</v>
      </c>
      <c r="Q20" s="338"/>
    </row>
    <row r="21" spans="1:17" ht="20.100000000000001" customHeight="1">
      <c r="A21" s="194"/>
      <c r="B21" s="216" t="s">
        <v>235</v>
      </c>
      <c r="C21" s="217"/>
      <c r="D21" s="203"/>
      <c r="E21" s="75"/>
      <c r="F21" s="220"/>
      <c r="G21" s="251"/>
      <c r="H21" s="252"/>
      <c r="I21" s="238"/>
      <c r="J21" s="238"/>
      <c r="K21" s="764"/>
      <c r="L21" s="251"/>
      <c r="M21" s="252"/>
      <c r="N21" s="238"/>
      <c r="O21" s="238"/>
      <c r="P21" s="764"/>
      <c r="Q21" s="338"/>
    </row>
    <row r="22" spans="1:17" ht="20.100000000000001" customHeight="1">
      <c r="A22" s="194"/>
      <c r="B22" s="216" t="s">
        <v>236</v>
      </c>
      <c r="C22" s="217"/>
      <c r="D22" s="203"/>
      <c r="E22" s="75"/>
      <c r="F22" s="220"/>
      <c r="G22" s="251"/>
      <c r="H22" s="252"/>
      <c r="I22" s="238"/>
      <c r="J22" s="238"/>
      <c r="K22" s="764"/>
      <c r="L22" s="251"/>
      <c r="M22" s="252"/>
      <c r="N22" s="238"/>
      <c r="O22" s="238"/>
      <c r="P22" s="764"/>
      <c r="Q22" s="338"/>
    </row>
    <row r="23" spans="1:17" ht="20.100000000000001" customHeight="1">
      <c r="A23" s="194">
        <v>8</v>
      </c>
      <c r="B23" s="219" t="s">
        <v>237</v>
      </c>
      <c r="C23" s="217">
        <v>4902496</v>
      </c>
      <c r="D23" s="203" t="s">
        <v>12</v>
      </c>
      <c r="E23" s="75" t="s">
        <v>300</v>
      </c>
      <c r="F23" s="218">
        <v>300</v>
      </c>
      <c r="G23" s="251">
        <v>0</v>
      </c>
      <c r="H23" s="252">
        <v>0</v>
      </c>
      <c r="I23" s="238">
        <f>G23-H23</f>
        <v>0</v>
      </c>
      <c r="J23" s="238">
        <f>$F23*I23</f>
        <v>0</v>
      </c>
      <c r="K23" s="764">
        <f>J23/1000000</f>
        <v>0</v>
      </c>
      <c r="L23" s="251">
        <v>0</v>
      </c>
      <c r="M23" s="252">
        <v>0</v>
      </c>
      <c r="N23" s="238">
        <f>L23-M23</f>
        <v>0</v>
      </c>
      <c r="O23" s="238">
        <f>$F23*N23</f>
        <v>0</v>
      </c>
      <c r="P23" s="764">
        <f>O23/1000000</f>
        <v>0</v>
      </c>
      <c r="Q23" s="346"/>
    </row>
    <row r="24" spans="1:17" ht="21" customHeight="1">
      <c r="A24" s="194">
        <v>9</v>
      </c>
      <c r="B24" s="219" t="s">
        <v>238</v>
      </c>
      <c r="C24" s="217">
        <v>4864804</v>
      </c>
      <c r="D24" s="203" t="s">
        <v>12</v>
      </c>
      <c r="E24" s="75" t="s">
        <v>300</v>
      </c>
      <c r="F24" s="218">
        <v>187.5</v>
      </c>
      <c r="G24" s="251">
        <v>993263</v>
      </c>
      <c r="H24" s="252">
        <v>993263</v>
      </c>
      <c r="I24" s="238">
        <f>G24-H24</f>
        <v>0</v>
      </c>
      <c r="J24" s="238">
        <f>$F24*I24</f>
        <v>0</v>
      </c>
      <c r="K24" s="764">
        <f>J24/1000000</f>
        <v>0</v>
      </c>
      <c r="L24" s="251">
        <v>993619</v>
      </c>
      <c r="M24" s="252">
        <v>993619</v>
      </c>
      <c r="N24" s="238">
        <f>L24-M24</f>
        <v>0</v>
      </c>
      <c r="O24" s="238">
        <f>$F24*N24</f>
        <v>0</v>
      </c>
      <c r="P24" s="764">
        <f>O24/1000000</f>
        <v>0</v>
      </c>
      <c r="Q24" s="681"/>
    </row>
    <row r="25" spans="1:17" ht="19.5" customHeight="1">
      <c r="A25" s="194"/>
      <c r="B25" s="216" t="s">
        <v>239</v>
      </c>
      <c r="C25" s="219"/>
      <c r="D25" s="203"/>
      <c r="E25" s="75"/>
      <c r="F25" s="220"/>
      <c r="G25" s="251"/>
      <c r="H25" s="252"/>
      <c r="I25" s="238"/>
      <c r="J25" s="238"/>
      <c r="K25" s="777">
        <f>SUM(K23:K24)</f>
        <v>0</v>
      </c>
      <c r="L25" s="251"/>
      <c r="M25" s="252"/>
      <c r="N25" s="238"/>
      <c r="O25" s="238"/>
      <c r="P25" s="777">
        <f>SUM(P23:P24)</f>
        <v>0</v>
      </c>
      <c r="Q25" s="338"/>
    </row>
    <row r="26" spans="1:17" ht="20.100000000000001" customHeight="1">
      <c r="A26" s="194"/>
      <c r="B26" s="216" t="s">
        <v>240</v>
      </c>
      <c r="C26" s="217"/>
      <c r="D26" s="203"/>
      <c r="E26" s="66"/>
      <c r="F26" s="218"/>
      <c r="G26" s="251"/>
      <c r="H26" s="252"/>
      <c r="I26" s="238"/>
      <c r="J26" s="238"/>
      <c r="K26" s="764"/>
      <c r="L26" s="251"/>
      <c r="M26" s="252"/>
      <c r="N26" s="238"/>
      <c r="O26" s="238"/>
      <c r="P26" s="764"/>
      <c r="Q26" s="338"/>
    </row>
    <row r="27" spans="1:17" ht="20.100000000000001" customHeight="1">
      <c r="A27" s="194"/>
      <c r="B27" s="216" t="s">
        <v>236</v>
      </c>
      <c r="C27" s="217"/>
      <c r="D27" s="203"/>
      <c r="E27" s="66"/>
      <c r="F27" s="218"/>
      <c r="G27" s="251"/>
      <c r="H27" s="252"/>
      <c r="I27" s="238"/>
      <c r="J27" s="238"/>
      <c r="K27" s="764"/>
      <c r="L27" s="251"/>
      <c r="M27" s="252"/>
      <c r="N27" s="238"/>
      <c r="O27" s="238"/>
      <c r="P27" s="764"/>
      <c r="Q27" s="338"/>
    </row>
    <row r="28" spans="1:17" ht="34.5" customHeight="1">
      <c r="A28" s="194">
        <v>10</v>
      </c>
      <c r="B28" s="219" t="s">
        <v>241</v>
      </c>
      <c r="C28" s="217">
        <v>4864866</v>
      </c>
      <c r="D28" s="203" t="s">
        <v>12</v>
      </c>
      <c r="E28" s="75" t="s">
        <v>300</v>
      </c>
      <c r="F28" s="369">
        <v>937.5</v>
      </c>
      <c r="G28" s="251">
        <v>998684</v>
      </c>
      <c r="H28" s="252">
        <v>998683</v>
      </c>
      <c r="I28" s="238">
        <f t="shared" ref="I28:I33" si="0">G28-H28</f>
        <v>1</v>
      </c>
      <c r="J28" s="238">
        <f t="shared" ref="J28:J33" si="1">$F28*I28</f>
        <v>937.5</v>
      </c>
      <c r="K28" s="764">
        <f t="shared" ref="K28:K33" si="2">J28/1000000</f>
        <v>9.3749999999999997E-4</v>
      </c>
      <c r="L28" s="251">
        <v>998000</v>
      </c>
      <c r="M28" s="252">
        <v>998119</v>
      </c>
      <c r="N28" s="238">
        <f t="shared" ref="N28:N33" si="3">L28-M28</f>
        <v>-119</v>
      </c>
      <c r="O28" s="238">
        <f t="shared" ref="O28:O33" si="4">$F28*N28</f>
        <v>-111562.5</v>
      </c>
      <c r="P28" s="764">
        <f t="shared" ref="P28:P33" si="5">O28/1000000</f>
        <v>-0.1115625</v>
      </c>
      <c r="Q28" s="350"/>
    </row>
    <row r="29" spans="1:17" ht="19.5" customHeight="1">
      <c r="A29" s="194">
        <v>11</v>
      </c>
      <c r="B29" s="219" t="s">
        <v>242</v>
      </c>
      <c r="C29" s="217">
        <v>5295199</v>
      </c>
      <c r="D29" s="203" t="s">
        <v>12</v>
      </c>
      <c r="E29" s="75" t="s">
        <v>300</v>
      </c>
      <c r="F29" s="369">
        <v>937.5</v>
      </c>
      <c r="G29" s="251">
        <v>996780</v>
      </c>
      <c r="H29" s="252">
        <v>996781</v>
      </c>
      <c r="I29" s="238">
        <f t="shared" si="0"/>
        <v>-1</v>
      </c>
      <c r="J29" s="238">
        <f t="shared" si="1"/>
        <v>-937.5</v>
      </c>
      <c r="K29" s="764">
        <f t="shared" si="2"/>
        <v>-9.3749999999999997E-4</v>
      </c>
      <c r="L29" s="251">
        <v>997080</v>
      </c>
      <c r="M29" s="252">
        <v>997488</v>
      </c>
      <c r="N29" s="238">
        <f t="shared" si="3"/>
        <v>-408</v>
      </c>
      <c r="O29" s="238">
        <f t="shared" si="4"/>
        <v>-382500</v>
      </c>
      <c r="P29" s="764">
        <f t="shared" si="5"/>
        <v>-0.38250000000000001</v>
      </c>
      <c r="Q29" s="338"/>
    </row>
    <row r="30" spans="1:17" ht="20.100000000000001" customHeight="1">
      <c r="A30" s="194">
        <v>12</v>
      </c>
      <c r="B30" s="219" t="s">
        <v>243</v>
      </c>
      <c r="C30" s="217">
        <v>5295126</v>
      </c>
      <c r="D30" s="203" t="s">
        <v>12</v>
      </c>
      <c r="E30" s="75" t="s">
        <v>300</v>
      </c>
      <c r="F30" s="369">
        <v>93.75</v>
      </c>
      <c r="G30" s="251">
        <v>204496</v>
      </c>
      <c r="H30" s="252">
        <v>204495</v>
      </c>
      <c r="I30" s="238">
        <f t="shared" si="0"/>
        <v>1</v>
      </c>
      <c r="J30" s="238">
        <f t="shared" si="1"/>
        <v>93.75</v>
      </c>
      <c r="K30" s="764">
        <f t="shared" si="2"/>
        <v>9.3750000000000002E-5</v>
      </c>
      <c r="L30" s="251">
        <v>881592</v>
      </c>
      <c r="M30" s="252">
        <v>886730</v>
      </c>
      <c r="N30" s="238">
        <f t="shared" si="3"/>
        <v>-5138</v>
      </c>
      <c r="O30" s="238">
        <f t="shared" si="4"/>
        <v>-481687.5</v>
      </c>
      <c r="P30" s="764">
        <f t="shared" si="5"/>
        <v>-0.48168749999999999</v>
      </c>
      <c r="Q30" s="338" t="s">
        <v>515</v>
      </c>
    </row>
    <row r="31" spans="1:17" ht="20.100000000000001" customHeight="1">
      <c r="A31" s="194">
        <v>13</v>
      </c>
      <c r="B31" s="219" t="s">
        <v>462</v>
      </c>
      <c r="C31" s="217">
        <v>4865123</v>
      </c>
      <c r="D31" s="203" t="s">
        <v>12</v>
      </c>
      <c r="E31" s="75" t="s">
        <v>300</v>
      </c>
      <c r="F31" s="369">
        <v>1250</v>
      </c>
      <c r="G31" s="251">
        <v>998347</v>
      </c>
      <c r="H31" s="252">
        <v>998394</v>
      </c>
      <c r="I31" s="238">
        <f t="shared" si="0"/>
        <v>-47</v>
      </c>
      <c r="J31" s="238">
        <f t="shared" si="1"/>
        <v>-58750</v>
      </c>
      <c r="K31" s="764">
        <f t="shared" si="2"/>
        <v>-5.8749999999999997E-2</v>
      </c>
      <c r="L31" s="251">
        <v>999798</v>
      </c>
      <c r="M31" s="252">
        <v>999786</v>
      </c>
      <c r="N31" s="238">
        <f t="shared" si="3"/>
        <v>12</v>
      </c>
      <c r="O31" s="238">
        <f t="shared" si="4"/>
        <v>15000</v>
      </c>
      <c r="P31" s="764">
        <f t="shared" si="5"/>
        <v>1.4999999999999999E-2</v>
      </c>
      <c r="Q31" s="338"/>
    </row>
    <row r="32" spans="1:17" ht="20.100000000000001" customHeight="1">
      <c r="A32" s="194">
        <v>14</v>
      </c>
      <c r="B32" s="219" t="s">
        <v>244</v>
      </c>
      <c r="C32" s="217">
        <v>4865152</v>
      </c>
      <c r="D32" s="203" t="s">
        <v>12</v>
      </c>
      <c r="E32" s="75" t="s">
        <v>300</v>
      </c>
      <c r="F32" s="369">
        <v>1000</v>
      </c>
      <c r="G32" s="251">
        <v>997408</v>
      </c>
      <c r="H32" s="252">
        <v>997444</v>
      </c>
      <c r="I32" s="238">
        <f t="shared" si="0"/>
        <v>-36</v>
      </c>
      <c r="J32" s="238">
        <f t="shared" si="1"/>
        <v>-36000</v>
      </c>
      <c r="K32" s="764">
        <f t="shared" si="2"/>
        <v>-3.5999999999999997E-2</v>
      </c>
      <c r="L32" s="251">
        <v>998710</v>
      </c>
      <c r="M32" s="252">
        <v>998760</v>
      </c>
      <c r="N32" s="238">
        <f t="shared" si="3"/>
        <v>-50</v>
      </c>
      <c r="O32" s="238">
        <f t="shared" si="4"/>
        <v>-50000</v>
      </c>
      <c r="P32" s="764">
        <f t="shared" si="5"/>
        <v>-0.05</v>
      </c>
      <c r="Q32" s="346"/>
    </row>
    <row r="33" spans="1:17" ht="20.100000000000001" customHeight="1">
      <c r="A33" s="194">
        <v>15</v>
      </c>
      <c r="B33" s="219" t="s">
        <v>325</v>
      </c>
      <c r="C33" s="217">
        <v>4864821</v>
      </c>
      <c r="D33" s="203" t="s">
        <v>12</v>
      </c>
      <c r="E33" s="75" t="s">
        <v>300</v>
      </c>
      <c r="F33" s="369">
        <v>1000</v>
      </c>
      <c r="G33" s="251">
        <v>957444</v>
      </c>
      <c r="H33" s="252">
        <v>957445</v>
      </c>
      <c r="I33" s="238">
        <f t="shared" si="0"/>
        <v>-1</v>
      </c>
      <c r="J33" s="238">
        <f t="shared" si="1"/>
        <v>-1000</v>
      </c>
      <c r="K33" s="764">
        <f t="shared" si="2"/>
        <v>-1E-3</v>
      </c>
      <c r="L33" s="251">
        <v>989632</v>
      </c>
      <c r="M33" s="252">
        <v>990436</v>
      </c>
      <c r="N33" s="238">
        <f t="shared" si="3"/>
        <v>-804</v>
      </c>
      <c r="O33" s="238">
        <f t="shared" si="4"/>
        <v>-804000</v>
      </c>
      <c r="P33" s="764">
        <f t="shared" si="5"/>
        <v>-0.80400000000000005</v>
      </c>
      <c r="Q33" s="352"/>
    </row>
    <row r="34" spans="1:17" ht="20.100000000000001" customHeight="1">
      <c r="A34" s="194"/>
      <c r="B34" s="216" t="s">
        <v>231</v>
      </c>
      <c r="C34" s="217"/>
      <c r="D34" s="203"/>
      <c r="E34" s="66"/>
      <c r="F34" s="218"/>
      <c r="G34" s="251"/>
      <c r="H34" s="252"/>
      <c r="I34" s="238"/>
      <c r="J34" s="238"/>
      <c r="K34" s="764"/>
      <c r="L34" s="251"/>
      <c r="M34" s="252"/>
      <c r="N34" s="238"/>
      <c r="O34" s="238"/>
      <c r="P34" s="764"/>
      <c r="Q34" s="338"/>
    </row>
    <row r="35" spans="1:17" ht="20.100000000000001" customHeight="1">
      <c r="A35" s="194">
        <v>16</v>
      </c>
      <c r="B35" s="219" t="s">
        <v>245</v>
      </c>
      <c r="C35" s="217">
        <v>5252046</v>
      </c>
      <c r="D35" s="203" t="s">
        <v>12</v>
      </c>
      <c r="E35" s="75" t="s">
        <v>300</v>
      </c>
      <c r="F35" s="369">
        <v>-625</v>
      </c>
      <c r="G35" s="251">
        <v>999832</v>
      </c>
      <c r="H35" s="252">
        <v>999955</v>
      </c>
      <c r="I35" s="238">
        <f>G35-H35</f>
        <v>-123</v>
      </c>
      <c r="J35" s="238">
        <f>$F35*I35</f>
        <v>76875</v>
      </c>
      <c r="K35" s="764">
        <f>J35/1000000</f>
        <v>7.6874999999999999E-2</v>
      </c>
      <c r="L35" s="251">
        <v>539</v>
      </c>
      <c r="M35" s="252">
        <v>483</v>
      </c>
      <c r="N35" s="238">
        <f>L35-M35</f>
        <v>56</v>
      </c>
      <c r="O35" s="238">
        <f>$F35*N35</f>
        <v>-35000</v>
      </c>
      <c r="P35" s="764">
        <f>O35/1000000</f>
        <v>-3.5000000000000003E-2</v>
      </c>
      <c r="Q35" s="607"/>
    </row>
    <row r="36" spans="1:17" ht="20.100000000000001" customHeight="1">
      <c r="A36" s="194">
        <v>17</v>
      </c>
      <c r="B36" s="219" t="s">
        <v>248</v>
      </c>
      <c r="C36" s="217">
        <v>4902559</v>
      </c>
      <c r="D36" s="203" t="s">
        <v>12</v>
      </c>
      <c r="E36" s="75" t="s">
        <v>300</v>
      </c>
      <c r="F36" s="217">
        <v>-300</v>
      </c>
      <c r="G36" s="251">
        <v>194</v>
      </c>
      <c r="H36" s="252">
        <v>174</v>
      </c>
      <c r="I36" s="238">
        <f>G36-H36</f>
        <v>20</v>
      </c>
      <c r="J36" s="238">
        <f>$F36*I36</f>
        <v>-6000</v>
      </c>
      <c r="K36" s="764">
        <f>J36/1000000</f>
        <v>-6.0000000000000001E-3</v>
      </c>
      <c r="L36" s="251">
        <v>999935</v>
      </c>
      <c r="M36" s="252">
        <v>999935</v>
      </c>
      <c r="N36" s="238">
        <f>L36-M36</f>
        <v>0</v>
      </c>
      <c r="O36" s="238">
        <f>$F36*N36</f>
        <v>0</v>
      </c>
      <c r="P36" s="764">
        <f>O36/1000000</f>
        <v>0</v>
      </c>
      <c r="Q36" s="338"/>
    </row>
    <row r="37" spans="1:17" ht="20.100000000000001" customHeight="1" thickBot="1">
      <c r="A37" s="221"/>
      <c r="B37" s="222" t="s">
        <v>246</v>
      </c>
      <c r="C37" s="222"/>
      <c r="D37" s="222"/>
      <c r="E37" s="222"/>
      <c r="F37" s="222"/>
      <c r="G37" s="80"/>
      <c r="H37" s="79"/>
      <c r="I37" s="79"/>
      <c r="J37" s="79"/>
      <c r="K37" s="313">
        <f>SUM(K28:K36)</f>
        <v>-2.4781249999999998E-2</v>
      </c>
      <c r="L37" s="226"/>
      <c r="M37" s="497"/>
      <c r="N37" s="497"/>
      <c r="O37" s="497"/>
      <c r="P37" s="223">
        <f>SUM(P28:P36)</f>
        <v>-1.84975</v>
      </c>
      <c r="Q37" s="405"/>
    </row>
    <row r="38" spans="1:17" ht="13.5" thickTop="1">
      <c r="A38" s="39"/>
      <c r="B38" s="2"/>
      <c r="C38" s="73"/>
      <c r="D38" s="39"/>
      <c r="E38" s="73"/>
      <c r="F38" s="6"/>
      <c r="G38" s="6"/>
      <c r="H38" s="6"/>
      <c r="I38" s="6"/>
      <c r="J38" s="6"/>
      <c r="K38" s="227"/>
      <c r="L38" s="227"/>
      <c r="M38" s="397"/>
      <c r="N38" s="397"/>
      <c r="O38" s="397"/>
      <c r="P38" s="765"/>
    </row>
    <row r="39" spans="1:17">
      <c r="K39" s="765"/>
      <c r="L39" s="397"/>
      <c r="M39" s="397"/>
      <c r="N39" s="397"/>
      <c r="O39" s="397"/>
      <c r="P39" s="765"/>
    </row>
    <row r="40" spans="1:17">
      <c r="G40" s="498"/>
      <c r="K40" s="765"/>
      <c r="L40" s="397"/>
      <c r="M40" s="397"/>
      <c r="N40" s="397"/>
      <c r="O40" s="397"/>
      <c r="P40" s="765"/>
    </row>
    <row r="41" spans="1:17" ht="21.75">
      <c r="B41" s="145" t="s">
        <v>287</v>
      </c>
      <c r="K41" s="499">
        <f>K20</f>
        <v>4.9233333999999997E-2</v>
      </c>
      <c r="L41" s="500"/>
      <c r="M41" s="500"/>
      <c r="N41" s="500"/>
      <c r="O41" s="500"/>
      <c r="P41" s="499">
        <f>P20</f>
        <v>-0.32288331299999995</v>
      </c>
    </row>
    <row r="42" spans="1:17" ht="21.75">
      <c r="B42" s="145" t="s">
        <v>288</v>
      </c>
      <c r="K42" s="499">
        <f>K25</f>
        <v>0</v>
      </c>
      <c r="L42" s="500"/>
      <c r="M42" s="500"/>
      <c r="N42" s="500"/>
      <c r="O42" s="500"/>
      <c r="P42" s="499">
        <f>P25</f>
        <v>0</v>
      </c>
    </row>
    <row r="43" spans="1:17" ht="21.75">
      <c r="B43" s="145" t="s">
        <v>289</v>
      </c>
      <c r="K43" s="499">
        <f>K37</f>
        <v>-2.4781249999999998E-2</v>
      </c>
      <c r="L43" s="500"/>
      <c r="M43" s="500"/>
      <c r="N43" s="500"/>
      <c r="O43" s="500"/>
      <c r="P43" s="501">
        <f>P37</f>
        <v>-1.84975</v>
      </c>
    </row>
  </sheetData>
  <phoneticPr fontId="5" type="noConversion"/>
  <printOptions horizontalCentered="1"/>
  <pageMargins left="0.4" right="0.38" top="0.59" bottom="0.57999999999999996" header="0.5" footer="0.5"/>
  <pageSetup scale="54" orientation="landscape" verticalDpi="300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/>
  <dimension ref="A1:IV104"/>
  <sheetViews>
    <sheetView view="pageBreakPreview" zoomScale="70" zoomScaleNormal="75" zoomScaleSheetLayoutView="70" workbookViewId="0">
      <selection activeCell="I57" sqref="I57"/>
    </sheetView>
  </sheetViews>
  <sheetFormatPr defaultRowHeight="12.75"/>
  <cols>
    <col min="1" max="1" width="6.28515625" customWidth="1"/>
    <col min="2" max="2" width="15.140625" customWidth="1"/>
    <col min="3" max="3" width="13.140625" customWidth="1"/>
    <col min="5" max="5" width="14.42578125" customWidth="1"/>
    <col min="6" max="6" width="8.42578125" customWidth="1"/>
    <col min="7" max="7" width="13.5703125" customWidth="1"/>
    <col min="8" max="8" width="14.85546875" customWidth="1"/>
    <col min="9" max="9" width="13" customWidth="1"/>
    <col min="10" max="10" width="14.140625" customWidth="1"/>
    <col min="11" max="11" width="13.85546875" style="871" customWidth="1"/>
    <col min="12" max="12" width="12.7109375" customWidth="1"/>
    <col min="13" max="14" width="11.28515625" customWidth="1"/>
    <col min="15" max="15" width="13.42578125" customWidth="1"/>
    <col min="16" max="16" width="16.28515625" style="103" customWidth="1"/>
    <col min="17" max="17" width="18.7109375" customWidth="1"/>
    <col min="18" max="18" width="7.5703125" customWidth="1"/>
  </cols>
  <sheetData>
    <row r="1" spans="1:17" ht="26.25">
      <c r="A1" s="1" t="s">
        <v>210</v>
      </c>
    </row>
    <row r="2" spans="1:17" ht="20.25">
      <c r="A2" s="233" t="s">
        <v>211</v>
      </c>
      <c r="P2" s="880" t="str">
        <f>NDPL!Q1</f>
        <v>AUGUST-2024</v>
      </c>
    </row>
    <row r="3" spans="1:17" ht="18">
      <c r="A3" s="141" t="s">
        <v>303</v>
      </c>
      <c r="B3" s="141"/>
      <c r="C3" s="189"/>
      <c r="D3" s="190"/>
      <c r="E3" s="190"/>
      <c r="F3" s="189"/>
      <c r="G3" s="189"/>
      <c r="H3" s="189"/>
      <c r="I3" s="189"/>
    </row>
    <row r="4" spans="1:17" ht="24" thickBot="1">
      <c r="A4" s="3"/>
      <c r="G4" s="12"/>
      <c r="H4" s="12"/>
      <c r="I4" s="35" t="s">
        <v>347</v>
      </c>
      <c r="J4" s="12"/>
      <c r="K4" s="872"/>
      <c r="L4" s="12"/>
      <c r="M4" s="12"/>
      <c r="N4" s="35" t="s">
        <v>348</v>
      </c>
      <c r="O4" s="12"/>
      <c r="P4" s="636"/>
    </row>
    <row r="5" spans="1:17" ht="51.75" customHeight="1" thickTop="1" thickBot="1">
      <c r="A5" s="25" t="s">
        <v>8</v>
      </c>
      <c r="B5" s="22" t="s">
        <v>9</v>
      </c>
      <c r="C5" s="23" t="s">
        <v>1</v>
      </c>
      <c r="D5" s="23" t="s">
        <v>2</v>
      </c>
      <c r="E5" s="23" t="s">
        <v>3</v>
      </c>
      <c r="F5" s="23" t="s">
        <v>10</v>
      </c>
      <c r="G5" s="25" t="str">
        <f>NDPL!G5</f>
        <v>FINAL READING 31/08/2024</v>
      </c>
      <c r="H5" s="23" t="str">
        <f>NDPL!H5</f>
        <v>INTIAL READING 01/08/2024</v>
      </c>
      <c r="I5" s="23" t="s">
        <v>4</v>
      </c>
      <c r="J5" s="23" t="s">
        <v>5</v>
      </c>
      <c r="K5" s="794" t="s">
        <v>6</v>
      </c>
      <c r="L5" s="25" t="str">
        <f>NDPL!G5</f>
        <v>FINAL READING 31/08/2024</v>
      </c>
      <c r="M5" s="23" t="str">
        <f>NDPL!H5</f>
        <v>INTIAL READING 01/08/2024</v>
      </c>
      <c r="N5" s="23" t="s">
        <v>4</v>
      </c>
      <c r="O5" s="23" t="s">
        <v>5</v>
      </c>
      <c r="P5" s="881" t="s">
        <v>6</v>
      </c>
      <c r="Q5" s="24" t="s">
        <v>266</v>
      </c>
    </row>
    <row r="6" spans="1:17" ht="14.25" thickTop="1" thickBot="1"/>
    <row r="7" spans="1:17" ht="14.25" thickTop="1" thickBot="1">
      <c r="A7" s="17"/>
      <c r="B7" s="87"/>
      <c r="C7" s="18"/>
      <c r="D7" s="18"/>
      <c r="E7" s="18"/>
      <c r="F7" s="20"/>
      <c r="G7" s="17"/>
      <c r="H7" s="18"/>
      <c r="I7" s="18"/>
      <c r="J7" s="18"/>
      <c r="K7" s="873"/>
      <c r="L7" s="17"/>
      <c r="M7" s="18"/>
      <c r="N7" s="18"/>
      <c r="O7" s="18"/>
      <c r="P7" s="841"/>
      <c r="Q7" s="115"/>
    </row>
    <row r="8" spans="1:17" ht="19.5">
      <c r="A8" s="675" t="s">
        <v>457</v>
      </c>
      <c r="B8" s="617" t="s">
        <v>253</v>
      </c>
      <c r="C8" s="618"/>
      <c r="D8" s="619"/>
      <c r="E8" s="619"/>
      <c r="F8" s="620"/>
      <c r="G8" s="621"/>
      <c r="H8" s="36"/>
      <c r="I8" s="622"/>
      <c r="J8" s="622"/>
      <c r="K8" s="842"/>
      <c r="L8" s="623"/>
      <c r="M8" s="624"/>
      <c r="N8" s="622"/>
      <c r="O8" s="622"/>
      <c r="P8" s="842"/>
      <c r="Q8" s="625"/>
    </row>
    <row r="9" spans="1:17" ht="18">
      <c r="A9" s="171"/>
      <c r="B9" s="319" t="s">
        <v>254</v>
      </c>
      <c r="C9" s="117" t="s">
        <v>448</v>
      </c>
      <c r="D9" s="90"/>
      <c r="E9" s="88"/>
      <c r="F9" s="89"/>
      <c r="G9" s="16"/>
      <c r="H9" s="12"/>
      <c r="I9" s="52"/>
      <c r="J9" s="52"/>
      <c r="K9" s="843"/>
      <c r="L9" s="140"/>
      <c r="M9" s="52"/>
      <c r="N9" s="52"/>
      <c r="O9" s="52"/>
      <c r="P9" s="843"/>
      <c r="Q9" s="626"/>
    </row>
    <row r="10" spans="1:17" s="334" customFormat="1" ht="18">
      <c r="A10" s="627">
        <v>1</v>
      </c>
      <c r="B10" s="388" t="s">
        <v>250</v>
      </c>
      <c r="C10" s="318">
        <v>4865015</v>
      </c>
      <c r="D10" s="330" t="s">
        <v>12</v>
      </c>
      <c r="E10" s="88" t="s">
        <v>307</v>
      </c>
      <c r="F10" s="389">
        <v>2000</v>
      </c>
      <c r="G10" s="251">
        <v>35327</v>
      </c>
      <c r="H10" s="252">
        <v>34429</v>
      </c>
      <c r="I10" s="238">
        <f>G10-H10</f>
        <v>898</v>
      </c>
      <c r="J10" s="238">
        <f>$F10*I10</f>
        <v>1796000</v>
      </c>
      <c r="K10" s="857">
        <f>J10/1000000</f>
        <v>1.796</v>
      </c>
      <c r="L10" s="251">
        <v>35</v>
      </c>
      <c r="M10" s="252">
        <v>32</v>
      </c>
      <c r="N10" s="238">
        <f>L10-M10</f>
        <v>3</v>
      </c>
      <c r="O10" s="238">
        <f>$F10*N10</f>
        <v>6000</v>
      </c>
      <c r="P10" s="764">
        <f>O10/1000000</f>
        <v>6.0000000000000001E-3</v>
      </c>
      <c r="Q10" s="628"/>
    </row>
    <row r="11" spans="1:17" s="692" customFormat="1" ht="18">
      <c r="A11" s="627">
        <v>2</v>
      </c>
      <c r="B11" s="388" t="s">
        <v>252</v>
      </c>
      <c r="C11" s="318">
        <v>4864969</v>
      </c>
      <c r="D11" s="330" t="s">
        <v>12</v>
      </c>
      <c r="E11" s="88" t="s">
        <v>307</v>
      </c>
      <c r="F11" s="318">
        <v>2000</v>
      </c>
      <c r="G11" s="251">
        <v>26043</v>
      </c>
      <c r="H11" s="252">
        <v>25139</v>
      </c>
      <c r="I11" s="238">
        <f>G11-H11</f>
        <v>904</v>
      </c>
      <c r="J11" s="238">
        <f>$F11*I11</f>
        <v>1808000</v>
      </c>
      <c r="K11" s="857">
        <f>J11/1000000</f>
        <v>1.8080000000000001</v>
      </c>
      <c r="L11" s="251">
        <v>31</v>
      </c>
      <c r="M11" s="252">
        <v>28</v>
      </c>
      <c r="N11" s="238">
        <f>L11-M11</f>
        <v>3</v>
      </c>
      <c r="O11" s="238">
        <f>$F11*N11</f>
        <v>6000</v>
      </c>
      <c r="P11" s="764">
        <f>O11/1000000</f>
        <v>6.0000000000000001E-3</v>
      </c>
      <c r="Q11" s="629"/>
    </row>
    <row r="12" spans="1:17" ht="15.75">
      <c r="A12" s="172"/>
      <c r="B12" s="12"/>
      <c r="C12" s="12"/>
      <c r="D12" s="12"/>
      <c r="E12" s="12"/>
      <c r="F12" s="12"/>
      <c r="G12" s="251"/>
      <c r="H12" s="630" t="s">
        <v>444</v>
      </c>
      <c r="I12" s="12"/>
      <c r="J12" s="12"/>
      <c r="K12" s="845">
        <f>SUM(K10:K11)</f>
        <v>3.6040000000000001</v>
      </c>
      <c r="L12" s="251"/>
      <c r="M12" s="12"/>
      <c r="N12" s="12"/>
      <c r="O12" s="12"/>
      <c r="P12" s="844">
        <f>SUM(P10:P11)</f>
        <v>1.2E-2</v>
      </c>
      <c r="Q12" s="629"/>
    </row>
    <row r="13" spans="1:17" ht="15.75">
      <c r="A13" s="172"/>
      <c r="B13" s="12"/>
      <c r="C13" s="12"/>
      <c r="D13" s="12"/>
      <c r="E13" s="12"/>
      <c r="F13" s="12"/>
      <c r="G13" s="251"/>
      <c r="H13" s="630" t="s">
        <v>445</v>
      </c>
      <c r="I13" s="12"/>
      <c r="J13" s="631" t="s">
        <v>446</v>
      </c>
      <c r="K13" s="845">
        <f>SUM(NDMC!K33,BYPL!K33)</f>
        <v>-3.5037500000000001</v>
      </c>
      <c r="L13" s="251"/>
      <c r="M13" s="12"/>
      <c r="N13" s="12"/>
      <c r="O13" s="12"/>
      <c r="P13" s="844">
        <f>SUM(NDMC!P33,BYPL!P33)</f>
        <v>1.225E-2</v>
      </c>
      <c r="Q13" s="629"/>
    </row>
    <row r="14" spans="1:17" ht="15.75">
      <c r="A14" s="632"/>
      <c r="B14" s="91"/>
      <c r="C14" s="84"/>
      <c r="D14" s="330"/>
      <c r="E14" s="92"/>
      <c r="F14" s="93"/>
      <c r="G14" s="96"/>
      <c r="H14" s="630" t="s">
        <v>447</v>
      </c>
      <c r="I14" s="52"/>
      <c r="J14" s="52"/>
      <c r="K14" s="845">
        <f>SUM(K12,-K13)</f>
        <v>7.1077500000000002</v>
      </c>
      <c r="L14" s="140"/>
      <c r="M14" s="52"/>
      <c r="N14" s="52"/>
      <c r="O14" s="52"/>
      <c r="P14" s="845">
        <f>SUM(P12,-P13)</f>
        <v>-2.5000000000000022E-4</v>
      </c>
      <c r="Q14" s="626"/>
    </row>
    <row r="15" spans="1:17" ht="16.5">
      <c r="A15" s="676"/>
      <c r="B15" s="494" t="s">
        <v>454</v>
      </c>
      <c r="C15" s="384"/>
      <c r="D15" s="385"/>
      <c r="E15" s="385"/>
      <c r="F15" s="386"/>
      <c r="G15" s="96"/>
      <c r="H15" s="69"/>
      <c r="I15" s="238"/>
      <c r="J15" s="238"/>
      <c r="K15" s="858"/>
      <c r="L15" s="251"/>
      <c r="M15" s="252"/>
      <c r="N15" s="238"/>
      <c r="O15" s="238"/>
      <c r="P15" s="777"/>
      <c r="Q15" s="633"/>
    </row>
    <row r="16" spans="1:17" ht="18">
      <c r="A16" s="677"/>
      <c r="B16" s="294" t="s">
        <v>257</v>
      </c>
      <c r="C16" s="634" t="s">
        <v>449</v>
      </c>
      <c r="D16" s="294"/>
      <c r="E16" s="294"/>
      <c r="F16" s="294"/>
      <c r="G16" s="653">
        <v>29.67</v>
      </c>
      <c r="H16" s="294" t="s">
        <v>259</v>
      </c>
      <c r="I16" s="294"/>
      <c r="J16" s="319"/>
      <c r="K16" s="859">
        <f t="shared" ref="K16:K21" si="0">($K$14*G16)/100</f>
        <v>2.1088694250000004</v>
      </c>
      <c r="L16" s="251"/>
      <c r="M16" s="294"/>
      <c r="N16" s="294"/>
      <c r="O16" s="294"/>
      <c r="P16" s="846">
        <f t="shared" ref="P16:P21" si="1">($P$14*G16)/100</f>
        <v>-7.4175000000000068E-5</v>
      </c>
      <c r="Q16" s="654"/>
    </row>
    <row r="17" spans="1:17" ht="18">
      <c r="A17" s="677"/>
      <c r="B17" s="294" t="s">
        <v>308</v>
      </c>
      <c r="C17" s="634" t="s">
        <v>449</v>
      </c>
      <c r="D17" s="294"/>
      <c r="E17" s="294"/>
      <c r="F17" s="294"/>
      <c r="G17" s="653">
        <v>41.53</v>
      </c>
      <c r="H17" s="294" t="s">
        <v>259</v>
      </c>
      <c r="I17" s="294"/>
      <c r="J17" s="319"/>
      <c r="K17" s="859">
        <f t="shared" si="0"/>
        <v>2.9518485750000001</v>
      </c>
      <c r="L17" s="251"/>
      <c r="M17" s="12"/>
      <c r="N17" s="294"/>
      <c r="O17" s="294"/>
      <c r="P17" s="846">
        <f t="shared" si="1"/>
        <v>-1.038250000000001E-4</v>
      </c>
      <c r="Q17" s="654"/>
    </row>
    <row r="18" spans="1:17" ht="18">
      <c r="A18" s="677"/>
      <c r="B18" s="294" t="s">
        <v>309</v>
      </c>
      <c r="C18" s="634" t="s">
        <v>449</v>
      </c>
      <c r="D18" s="294"/>
      <c r="E18" s="294"/>
      <c r="F18" s="294"/>
      <c r="G18" s="653">
        <v>22.74</v>
      </c>
      <c r="H18" s="294" t="s">
        <v>259</v>
      </c>
      <c r="I18" s="294"/>
      <c r="J18" s="319"/>
      <c r="K18" s="859">
        <f t="shared" si="0"/>
        <v>1.61630235</v>
      </c>
      <c r="L18" s="251"/>
      <c r="M18" s="294"/>
      <c r="N18" s="294"/>
      <c r="O18" s="294"/>
      <c r="P18" s="846">
        <f t="shared" si="1"/>
        <v>-5.685000000000004E-5</v>
      </c>
      <c r="Q18" s="654"/>
    </row>
    <row r="19" spans="1:17" ht="18">
      <c r="A19" s="677"/>
      <c r="B19" s="294" t="s">
        <v>310</v>
      </c>
      <c r="C19" s="634" t="s">
        <v>449</v>
      </c>
      <c r="D19" s="294"/>
      <c r="E19" s="294"/>
      <c r="F19" s="294"/>
      <c r="G19" s="653">
        <v>4.95</v>
      </c>
      <c r="H19" s="294" t="s">
        <v>259</v>
      </c>
      <c r="I19" s="294"/>
      <c r="J19" s="319"/>
      <c r="K19" s="859">
        <f t="shared" si="0"/>
        <v>0.35183362500000004</v>
      </c>
      <c r="L19" s="251"/>
      <c r="M19" s="294"/>
      <c r="N19" s="294"/>
      <c r="O19" s="294"/>
      <c r="P19" s="846">
        <f t="shared" si="1"/>
        <v>-1.2375000000000011E-5</v>
      </c>
      <c r="Q19" s="654"/>
    </row>
    <row r="20" spans="1:17" ht="18">
      <c r="A20" s="677"/>
      <c r="B20" s="294" t="s">
        <v>311</v>
      </c>
      <c r="C20" s="634" t="s">
        <v>449</v>
      </c>
      <c r="D20" s="294"/>
      <c r="E20" s="294"/>
      <c r="F20" s="294"/>
      <c r="G20" s="653">
        <v>0</v>
      </c>
      <c r="H20" s="294" t="s">
        <v>259</v>
      </c>
      <c r="I20" s="294"/>
      <c r="J20" s="319"/>
      <c r="K20" s="859">
        <f t="shared" si="0"/>
        <v>0</v>
      </c>
      <c r="L20" s="251"/>
      <c r="M20" s="649"/>
      <c r="N20" s="649"/>
      <c r="O20" s="649"/>
      <c r="P20" s="846">
        <f t="shared" si="1"/>
        <v>0</v>
      </c>
      <c r="Q20" s="654"/>
    </row>
    <row r="21" spans="1:17" ht="18">
      <c r="A21" s="677"/>
      <c r="B21" s="294" t="s">
        <v>412</v>
      </c>
      <c r="C21" s="634" t="s">
        <v>449</v>
      </c>
      <c r="D21" s="12"/>
      <c r="E21" s="12"/>
      <c r="F21" s="635"/>
      <c r="G21" s="653">
        <v>0</v>
      </c>
      <c r="H21" s="294" t="s">
        <v>259</v>
      </c>
      <c r="I21" s="12"/>
      <c r="J21" s="636"/>
      <c r="K21" s="859">
        <f t="shared" si="0"/>
        <v>0</v>
      </c>
      <c r="L21" s="251"/>
      <c r="M21" s="14"/>
      <c r="N21" s="14"/>
      <c r="O21" s="14"/>
      <c r="P21" s="846">
        <f t="shared" si="1"/>
        <v>0</v>
      </c>
      <c r="Q21" s="654"/>
    </row>
    <row r="22" spans="1:17" ht="15.75" thickBot="1">
      <c r="A22" s="173"/>
      <c r="B22" s="37"/>
      <c r="C22" s="37"/>
      <c r="D22" s="37"/>
      <c r="E22" s="37"/>
      <c r="F22" s="37"/>
      <c r="G22" s="643"/>
      <c r="H22" s="37"/>
      <c r="I22" s="37"/>
      <c r="J22" s="37"/>
      <c r="K22" s="874"/>
      <c r="L22" s="643"/>
      <c r="M22" s="37"/>
      <c r="N22" s="37"/>
      <c r="O22" s="37"/>
      <c r="P22" s="648"/>
      <c r="Q22" s="655"/>
    </row>
    <row r="23" spans="1:17" ht="13.5" thickBot="1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872"/>
      <c r="L23" s="12"/>
      <c r="M23" s="12"/>
      <c r="N23" s="12"/>
      <c r="O23" s="12"/>
      <c r="P23" s="636"/>
      <c r="Q23" s="12"/>
    </row>
    <row r="24" spans="1:17" ht="19.5">
      <c r="A24" s="675" t="s">
        <v>458</v>
      </c>
      <c r="B24" s="617" t="s">
        <v>424</v>
      </c>
      <c r="C24" s="637"/>
      <c r="D24" s="638"/>
      <c r="E24" s="639"/>
      <c r="F24" s="640"/>
      <c r="G24" s="641"/>
      <c r="H24" s="699"/>
      <c r="I24" s="622"/>
      <c r="J24" s="622"/>
      <c r="K24" s="847"/>
      <c r="L24" s="642"/>
      <c r="M24" s="622"/>
      <c r="N24" s="622"/>
      <c r="O24" s="622"/>
      <c r="P24" s="847"/>
      <c r="Q24" s="625"/>
    </row>
    <row r="25" spans="1:17" s="334" customFormat="1" ht="18">
      <c r="A25" s="658">
        <v>1</v>
      </c>
      <c r="B25" s="91" t="s">
        <v>424</v>
      </c>
      <c r="C25" s="318">
        <v>4864884</v>
      </c>
      <c r="D25" s="542" t="s">
        <v>12</v>
      </c>
      <c r="E25" s="542" t="s">
        <v>307</v>
      </c>
      <c r="F25" s="389">
        <v>-1000</v>
      </c>
      <c r="G25" s="251">
        <v>995688</v>
      </c>
      <c r="H25" s="252">
        <v>995688</v>
      </c>
      <c r="I25" s="238">
        <f>G25-H25</f>
        <v>0</v>
      </c>
      <c r="J25" s="238">
        <f>$F25*I25</f>
        <v>0</v>
      </c>
      <c r="K25" s="857">
        <f>J25/1000000</f>
        <v>0</v>
      </c>
      <c r="L25" s="251">
        <v>995291</v>
      </c>
      <c r="M25" s="252">
        <v>996181</v>
      </c>
      <c r="N25" s="238">
        <f>L25-M25</f>
        <v>-890</v>
      </c>
      <c r="O25" s="238">
        <f>$F25*N25</f>
        <v>890000</v>
      </c>
      <c r="P25" s="764">
        <f>O25/1000000</f>
        <v>0.89</v>
      </c>
      <c r="Q25" s="628"/>
    </row>
    <row r="26" spans="1:17" s="334" customFormat="1" ht="18">
      <c r="A26" s="627"/>
      <c r="B26" s="91"/>
      <c r="C26" s="318"/>
      <c r="D26" s="542"/>
      <c r="E26" s="542"/>
      <c r="F26" s="389"/>
      <c r="G26" s="630" t="s">
        <v>450</v>
      </c>
      <c r="H26" s="361"/>
      <c r="I26" s="238"/>
      <c r="J26" s="238"/>
      <c r="K26" s="858">
        <f>K25</f>
        <v>0</v>
      </c>
      <c r="L26" s="251"/>
      <c r="M26" s="252"/>
      <c r="N26" s="238"/>
      <c r="O26" s="238"/>
      <c r="P26" s="777">
        <f>P25</f>
        <v>0.89</v>
      </c>
      <c r="Q26" s="628"/>
    </row>
    <row r="27" spans="1:17" s="334" customFormat="1" ht="16.5">
      <c r="A27" s="676"/>
      <c r="B27" s="494" t="s">
        <v>455</v>
      </c>
      <c r="C27" s="384"/>
      <c r="D27" s="385"/>
      <c r="E27" s="385"/>
      <c r="F27" s="386"/>
      <c r="G27" s="251"/>
      <c r="H27" s="69"/>
      <c r="I27" s="238"/>
      <c r="J27" s="238"/>
      <c r="K27" s="858"/>
      <c r="L27" s="251"/>
      <c r="M27" s="252"/>
      <c r="N27" s="238"/>
      <c r="O27" s="238"/>
      <c r="P27" s="777"/>
      <c r="Q27" s="628"/>
    </row>
    <row r="28" spans="1:17" s="334" customFormat="1" ht="18">
      <c r="A28" s="677"/>
      <c r="B28" s="294" t="s">
        <v>257</v>
      </c>
      <c r="C28" s="634" t="s">
        <v>449</v>
      </c>
      <c r="D28" s="294"/>
      <c r="E28" s="294"/>
      <c r="F28" s="294"/>
      <c r="G28" s="653">
        <v>29.2</v>
      </c>
      <c r="H28" s="294" t="s">
        <v>259</v>
      </c>
      <c r="I28" s="294"/>
      <c r="J28" s="319"/>
      <c r="K28" s="859">
        <f t="shared" ref="K28:K33" si="2">($K$26*G28)/100</f>
        <v>0</v>
      </c>
      <c r="L28" s="653"/>
      <c r="M28" s="294"/>
      <c r="N28" s="294"/>
      <c r="O28" s="294"/>
      <c r="P28" s="846">
        <f t="shared" ref="P28:P33" si="3">($P$26*G28)/100</f>
        <v>0.25988</v>
      </c>
      <c r="Q28" s="628"/>
    </row>
    <row r="29" spans="1:17" s="334" customFormat="1" ht="18">
      <c r="A29" s="677"/>
      <c r="B29" s="294" t="s">
        <v>308</v>
      </c>
      <c r="C29" s="634" t="s">
        <v>449</v>
      </c>
      <c r="D29" s="294"/>
      <c r="E29" s="294"/>
      <c r="F29" s="294"/>
      <c r="G29" s="653">
        <v>41.81</v>
      </c>
      <c r="H29" s="294" t="s">
        <v>259</v>
      </c>
      <c r="I29" s="294"/>
      <c r="J29" s="319"/>
      <c r="K29" s="859">
        <f t="shared" si="2"/>
        <v>0</v>
      </c>
      <c r="L29" s="653"/>
      <c r="M29" s="12"/>
      <c r="N29" s="294"/>
      <c r="O29" s="294"/>
      <c r="P29" s="846">
        <f t="shared" si="3"/>
        <v>0.37210900000000002</v>
      </c>
      <c r="Q29" s="628"/>
    </row>
    <row r="30" spans="1:17" s="334" customFormat="1" ht="18">
      <c r="A30" s="677"/>
      <c r="B30" s="294" t="s">
        <v>309</v>
      </c>
      <c r="C30" s="634" t="s">
        <v>449</v>
      </c>
      <c r="D30" s="294"/>
      <c r="E30" s="294"/>
      <c r="F30" s="294"/>
      <c r="G30" s="653">
        <v>23.9</v>
      </c>
      <c r="H30" s="294" t="s">
        <v>259</v>
      </c>
      <c r="I30" s="294"/>
      <c r="J30" s="319"/>
      <c r="K30" s="859">
        <f t="shared" si="2"/>
        <v>0</v>
      </c>
      <c r="L30" s="653"/>
      <c r="M30" s="294"/>
      <c r="N30" s="294"/>
      <c r="O30" s="294"/>
      <c r="P30" s="846">
        <f t="shared" si="3"/>
        <v>0.21271000000000001</v>
      </c>
      <c r="Q30" s="628"/>
    </row>
    <row r="31" spans="1:17" s="334" customFormat="1" ht="18">
      <c r="A31" s="677"/>
      <c r="B31" s="294" t="s">
        <v>310</v>
      </c>
      <c r="C31" s="634" t="s">
        <v>449</v>
      </c>
      <c r="D31" s="294"/>
      <c r="E31" s="294"/>
      <c r="F31" s="294"/>
      <c r="G31" s="653">
        <v>5.09</v>
      </c>
      <c r="H31" s="294" t="s">
        <v>259</v>
      </c>
      <c r="I31" s="294"/>
      <c r="J31" s="319"/>
      <c r="K31" s="859">
        <f t="shared" si="2"/>
        <v>0</v>
      </c>
      <c r="L31" s="653"/>
      <c r="M31" s="294"/>
      <c r="N31" s="294"/>
      <c r="O31" s="294"/>
      <c r="P31" s="846">
        <f t="shared" si="3"/>
        <v>4.5301000000000001E-2</v>
      </c>
      <c r="Q31" s="628"/>
    </row>
    <row r="32" spans="1:17" s="334" customFormat="1" ht="18">
      <c r="A32" s="677"/>
      <c r="B32" s="294" t="s">
        <v>311</v>
      </c>
      <c r="C32" s="634" t="s">
        <v>449</v>
      </c>
      <c r="D32" s="294"/>
      <c r="E32" s="294"/>
      <c r="F32" s="294"/>
      <c r="G32" s="653">
        <v>0</v>
      </c>
      <c r="H32" s="294" t="s">
        <v>259</v>
      </c>
      <c r="I32" s="294"/>
      <c r="J32" s="319"/>
      <c r="K32" s="859">
        <f t="shared" si="2"/>
        <v>0</v>
      </c>
      <c r="L32" s="653"/>
      <c r="M32" s="294"/>
      <c r="N32" s="294"/>
      <c r="O32" s="294"/>
      <c r="P32" s="846">
        <f t="shared" si="3"/>
        <v>0</v>
      </c>
      <c r="Q32" s="628"/>
    </row>
    <row r="33" spans="1:17" s="334" customFormat="1" ht="18.75" thickBot="1">
      <c r="A33" s="678"/>
      <c r="B33" s="645" t="s">
        <v>412</v>
      </c>
      <c r="C33" s="646" t="s">
        <v>449</v>
      </c>
      <c r="D33" s="37"/>
      <c r="E33" s="37"/>
      <c r="F33" s="647"/>
      <c r="G33" s="656">
        <v>0</v>
      </c>
      <c r="H33" s="645" t="s">
        <v>259</v>
      </c>
      <c r="I33" s="37"/>
      <c r="J33" s="648"/>
      <c r="K33" s="860">
        <f t="shared" si="2"/>
        <v>0</v>
      </c>
      <c r="L33" s="656"/>
      <c r="M33" s="37"/>
      <c r="N33" s="37"/>
      <c r="O33" s="37"/>
      <c r="P33" s="848">
        <f t="shared" si="3"/>
        <v>0</v>
      </c>
      <c r="Q33" s="644"/>
    </row>
    <row r="34" spans="1:17" s="334" customFormat="1" ht="18.75" thickBot="1">
      <c r="A34" s="225"/>
      <c r="B34" s="700"/>
      <c r="C34" s="701"/>
      <c r="D34" s="702"/>
      <c r="E34" s="702"/>
      <c r="F34" s="703"/>
      <c r="G34" s="704"/>
      <c r="H34" s="700"/>
      <c r="I34" s="702"/>
      <c r="J34" s="705"/>
      <c r="K34" s="866"/>
      <c r="L34" s="702"/>
      <c r="M34" s="702"/>
      <c r="N34" s="702"/>
      <c r="O34" s="702"/>
      <c r="P34" s="849"/>
      <c r="Q34" s="361"/>
    </row>
    <row r="35" spans="1:17" ht="19.5">
      <c r="A35" s="675" t="s">
        <v>459</v>
      </c>
      <c r="B35" s="617" t="s">
        <v>296</v>
      </c>
      <c r="C35" s="36"/>
      <c r="D35" s="36"/>
      <c r="E35" s="36"/>
      <c r="F35" s="36"/>
      <c r="G35" s="650"/>
      <c r="H35" s="36"/>
      <c r="I35" s="36"/>
      <c r="J35" s="36"/>
      <c r="K35" s="875"/>
      <c r="L35" s="650"/>
      <c r="M35" s="36"/>
      <c r="N35" s="36"/>
      <c r="O35" s="36"/>
      <c r="P35" s="802"/>
      <c r="Q35" s="651"/>
    </row>
    <row r="36" spans="1:17" s="334" customFormat="1">
      <c r="A36" s="431"/>
      <c r="B36" s="94" t="s">
        <v>299</v>
      </c>
      <c r="C36" s="95" t="s">
        <v>249</v>
      </c>
      <c r="D36" s="361"/>
      <c r="E36" s="361"/>
      <c r="F36" s="496"/>
      <c r="G36" s="502"/>
      <c r="H36" s="361"/>
      <c r="I36" s="361"/>
      <c r="J36" s="361"/>
      <c r="K36" s="827"/>
      <c r="L36" s="502"/>
      <c r="M36" s="361"/>
      <c r="N36" s="361"/>
      <c r="O36" s="361"/>
      <c r="P36" s="840"/>
      <c r="Q36" s="628"/>
    </row>
    <row r="37" spans="1:17" s="334" customFormat="1" ht="16.5">
      <c r="A37" s="658">
        <v>1</v>
      </c>
      <c r="B37" s="361" t="s">
        <v>297</v>
      </c>
      <c r="C37" s="362">
        <v>5100238</v>
      </c>
      <c r="D37" s="92" t="s">
        <v>12</v>
      </c>
      <c r="E37" s="92" t="s">
        <v>251</v>
      </c>
      <c r="F37" s="363">
        <v>-750</v>
      </c>
      <c r="G37" s="251">
        <v>200745</v>
      </c>
      <c r="H37" s="252">
        <v>200386</v>
      </c>
      <c r="I37" s="238">
        <f>G37-H37</f>
        <v>359</v>
      </c>
      <c r="J37" s="238">
        <f>$F37*I37</f>
        <v>-269250</v>
      </c>
      <c r="K37" s="857">
        <f>J37/1000000</f>
        <v>-0.26924999999999999</v>
      </c>
      <c r="L37" s="251">
        <v>999051</v>
      </c>
      <c r="M37" s="252">
        <v>999047</v>
      </c>
      <c r="N37" s="238">
        <f>L37-M37</f>
        <v>4</v>
      </c>
      <c r="O37" s="238">
        <f>$F37*N37</f>
        <v>-3000</v>
      </c>
      <c r="P37" s="764">
        <f>O37/1000000</f>
        <v>-3.0000000000000001E-3</v>
      </c>
      <c r="Q37" s="629"/>
    </row>
    <row r="38" spans="1:17" s="334" customFormat="1" ht="16.5">
      <c r="A38" s="658">
        <v>2</v>
      </c>
      <c r="B38" s="361" t="s">
        <v>298</v>
      </c>
      <c r="C38" s="362">
        <v>4902490</v>
      </c>
      <c r="D38" s="92" t="s">
        <v>12</v>
      </c>
      <c r="E38" s="92" t="s">
        <v>251</v>
      </c>
      <c r="F38" s="363">
        <v>-1000</v>
      </c>
      <c r="G38" s="251">
        <v>14285</v>
      </c>
      <c r="H38" s="252">
        <v>13184</v>
      </c>
      <c r="I38" s="238">
        <f>G38-H38</f>
        <v>1101</v>
      </c>
      <c r="J38" s="238">
        <f>$F38*I38</f>
        <v>-1101000</v>
      </c>
      <c r="K38" s="857">
        <f>J38/1000000</f>
        <v>-1.101</v>
      </c>
      <c r="L38" s="251">
        <v>999772</v>
      </c>
      <c r="M38" s="252">
        <v>999772</v>
      </c>
      <c r="N38" s="238">
        <f>L38-M38</f>
        <v>0</v>
      </c>
      <c r="O38" s="238">
        <f>$F38*N38</f>
        <v>0</v>
      </c>
      <c r="P38" s="764">
        <f>O38/1000000</f>
        <v>0</v>
      </c>
      <c r="Q38" s="628"/>
    </row>
    <row r="39" spans="1:17" s="387" customFormat="1" ht="16.5">
      <c r="A39" s="659">
        <v>3</v>
      </c>
      <c r="B39" s="417" t="s">
        <v>502</v>
      </c>
      <c r="C39" s="384">
        <v>4902483</v>
      </c>
      <c r="D39" s="385" t="s">
        <v>12</v>
      </c>
      <c r="E39" s="385" t="s">
        <v>251</v>
      </c>
      <c r="F39" s="386">
        <v>-750</v>
      </c>
      <c r="G39" s="251">
        <v>990639</v>
      </c>
      <c r="H39" s="252">
        <v>992197</v>
      </c>
      <c r="I39" s="238">
        <f>G39-H39</f>
        <v>-1558</v>
      </c>
      <c r="J39" s="238">
        <f>$F39*I39</f>
        <v>1168500</v>
      </c>
      <c r="K39" s="857">
        <f>J39/1000000</f>
        <v>1.1685000000000001</v>
      </c>
      <c r="L39" s="251">
        <v>998472</v>
      </c>
      <c r="M39" s="252">
        <v>998505</v>
      </c>
      <c r="N39" s="238">
        <f>L39-M39</f>
        <v>-33</v>
      </c>
      <c r="O39" s="238">
        <f>$F39*N39</f>
        <v>24750</v>
      </c>
      <c r="P39" s="764">
        <f>O39/1000000</f>
        <v>2.4750000000000001E-2</v>
      </c>
      <c r="Q39" s="633"/>
    </row>
    <row r="40" spans="1:17" s="387" customFormat="1" ht="16.5">
      <c r="A40" s="676"/>
      <c r="B40" s="383"/>
      <c r="C40" s="384"/>
      <c r="D40" s="385"/>
      <c r="E40" s="385"/>
      <c r="F40" s="386"/>
      <c r="G40" s="251"/>
      <c r="H40" s="383"/>
      <c r="I40" s="69" t="s">
        <v>451</v>
      </c>
      <c r="J40" s="238"/>
      <c r="K40" s="858">
        <f>SUM(K37:K39)</f>
        <v>-0.20174999999999987</v>
      </c>
      <c r="L40" s="251"/>
      <c r="M40" s="252"/>
      <c r="N40" s="238"/>
      <c r="O40" s="238"/>
      <c r="P40" s="777">
        <f>SUM(P37:P39)</f>
        <v>2.1750000000000002E-2</v>
      </c>
      <c r="Q40" s="633"/>
    </row>
    <row r="41" spans="1:17" s="387" customFormat="1" ht="16.5">
      <c r="A41" s="676"/>
      <c r="B41" s="494" t="s">
        <v>456</v>
      </c>
      <c r="C41" s="384"/>
      <c r="D41" s="385"/>
      <c r="E41" s="385"/>
      <c r="F41" s="386"/>
      <c r="G41" s="251"/>
      <c r="H41" s="69"/>
      <c r="I41" s="238"/>
      <c r="J41" s="238"/>
      <c r="K41" s="858"/>
      <c r="L41" s="251"/>
      <c r="M41" s="252"/>
      <c r="N41" s="238"/>
      <c r="O41" s="238"/>
      <c r="P41" s="777"/>
      <c r="Q41" s="633"/>
    </row>
    <row r="42" spans="1:17" s="387" customFormat="1" ht="18">
      <c r="A42" s="677"/>
      <c r="B42" s="294" t="s">
        <v>257</v>
      </c>
      <c r="C42" s="634" t="s">
        <v>449</v>
      </c>
      <c r="D42" s="294"/>
      <c r="E42" s="294"/>
      <c r="F42" s="294"/>
      <c r="G42" s="653">
        <v>19.28</v>
      </c>
      <c r="H42" s="294" t="s">
        <v>259</v>
      </c>
      <c r="I42" s="294"/>
      <c r="J42" s="319"/>
      <c r="K42" s="859">
        <f t="shared" ref="K42:K47" si="4">($K$40*G42)/100</f>
        <v>-3.8897399999999978E-2</v>
      </c>
      <c r="L42" s="653"/>
      <c r="M42" s="294"/>
      <c r="N42" s="294"/>
      <c r="O42" s="294"/>
      <c r="P42" s="846">
        <f t="shared" ref="P42:P47" si="5">($P$40*G42)/100</f>
        <v>4.1934000000000008E-3</v>
      </c>
      <c r="Q42" s="633"/>
    </row>
    <row r="43" spans="1:17" s="387" customFormat="1" ht="18">
      <c r="A43" s="677"/>
      <c r="B43" s="294" t="s">
        <v>308</v>
      </c>
      <c r="C43" s="634" t="s">
        <v>449</v>
      </c>
      <c r="D43" s="294"/>
      <c r="E43" s="294"/>
      <c r="F43" s="294"/>
      <c r="G43" s="653">
        <v>28.29</v>
      </c>
      <c r="H43" s="294" t="s">
        <v>259</v>
      </c>
      <c r="I43" s="294"/>
      <c r="J43" s="319"/>
      <c r="K43" s="859">
        <f t="shared" si="4"/>
        <v>-5.7075074999999968E-2</v>
      </c>
      <c r="L43" s="653"/>
      <c r="M43" s="12"/>
      <c r="N43" s="294"/>
      <c r="O43" s="294"/>
      <c r="P43" s="846">
        <f t="shared" si="5"/>
        <v>6.153075E-3</v>
      </c>
      <c r="Q43" s="633"/>
    </row>
    <row r="44" spans="1:17" s="387" customFormat="1" ht="18">
      <c r="A44" s="677"/>
      <c r="B44" s="294" t="s">
        <v>309</v>
      </c>
      <c r="C44" s="634" t="s">
        <v>449</v>
      </c>
      <c r="D44" s="294"/>
      <c r="E44" s="294"/>
      <c r="F44" s="294"/>
      <c r="G44" s="653">
        <v>16.07</v>
      </c>
      <c r="H44" s="294" t="s">
        <v>259</v>
      </c>
      <c r="I44" s="294"/>
      <c r="J44" s="319"/>
      <c r="K44" s="859">
        <f t="shared" si="4"/>
        <v>-3.2421224999999977E-2</v>
      </c>
      <c r="L44" s="653"/>
      <c r="M44" s="294"/>
      <c r="N44" s="294"/>
      <c r="O44" s="294"/>
      <c r="P44" s="846">
        <f t="shared" si="5"/>
        <v>3.4952250000000002E-3</v>
      </c>
      <c r="Q44" s="633"/>
    </row>
    <row r="45" spans="1:17" s="387" customFormat="1" ht="18">
      <c r="A45" s="677"/>
      <c r="B45" s="294" t="s">
        <v>310</v>
      </c>
      <c r="C45" s="634" t="s">
        <v>449</v>
      </c>
      <c r="D45" s="294"/>
      <c r="E45" s="294"/>
      <c r="F45" s="294"/>
      <c r="G45" s="653">
        <v>30.3</v>
      </c>
      <c r="H45" s="294" t="s">
        <v>259</v>
      </c>
      <c r="I45" s="294"/>
      <c r="J45" s="319"/>
      <c r="K45" s="859">
        <f t="shared" si="4"/>
        <v>-6.1130249999999962E-2</v>
      </c>
      <c r="L45" s="653"/>
      <c r="M45" s="294"/>
      <c r="N45" s="294"/>
      <c r="O45" s="294"/>
      <c r="P45" s="846">
        <f t="shared" si="5"/>
        <v>6.5902500000000006E-3</v>
      </c>
      <c r="Q45" s="633"/>
    </row>
    <row r="46" spans="1:17" s="387" customFormat="1" ht="18">
      <c r="A46" s="677"/>
      <c r="B46" s="294" t="s">
        <v>311</v>
      </c>
      <c r="C46" s="634" t="s">
        <v>449</v>
      </c>
      <c r="D46" s="294"/>
      <c r="E46" s="294"/>
      <c r="F46" s="294"/>
      <c r="G46" s="653">
        <v>6.06</v>
      </c>
      <c r="H46" s="294" t="s">
        <v>259</v>
      </c>
      <c r="I46" s="294"/>
      <c r="J46" s="319"/>
      <c r="K46" s="859">
        <f t="shared" si="4"/>
        <v>-1.222604999999999E-2</v>
      </c>
      <c r="L46" s="653"/>
      <c r="M46" s="294"/>
      <c r="N46" s="294"/>
      <c r="O46" s="294"/>
      <c r="P46" s="846">
        <f t="shared" si="5"/>
        <v>1.3180500000000001E-3</v>
      </c>
      <c r="Q46" s="633"/>
    </row>
    <row r="47" spans="1:17" s="387" customFormat="1" ht="18.75" thickBot="1">
      <c r="A47" s="678"/>
      <c r="B47" s="645" t="s">
        <v>412</v>
      </c>
      <c r="C47" s="646" t="s">
        <v>449</v>
      </c>
      <c r="D47" s="37"/>
      <c r="E47" s="37"/>
      <c r="F47" s="647"/>
      <c r="G47" s="656">
        <v>0</v>
      </c>
      <c r="H47" s="645" t="s">
        <v>259</v>
      </c>
      <c r="I47" s="37"/>
      <c r="J47" s="648"/>
      <c r="K47" s="860">
        <f t="shared" si="4"/>
        <v>0</v>
      </c>
      <c r="L47" s="656"/>
      <c r="M47" s="37"/>
      <c r="N47" s="37"/>
      <c r="O47" s="37"/>
      <c r="P47" s="848">
        <f t="shared" si="5"/>
        <v>0</v>
      </c>
      <c r="Q47" s="652"/>
    </row>
    <row r="48" spans="1:17" s="387" customFormat="1" ht="18.75" thickBot="1">
      <c r="A48" s="225"/>
      <c r="B48" s="294"/>
      <c r="C48" s="634"/>
      <c r="D48" s="12"/>
      <c r="E48" s="12"/>
      <c r="F48" s="635"/>
      <c r="G48" s="660"/>
      <c r="H48" s="294"/>
      <c r="I48" s="12"/>
      <c r="J48" s="636"/>
      <c r="K48" s="859"/>
      <c r="L48" s="660"/>
      <c r="M48" s="12"/>
      <c r="N48" s="12"/>
      <c r="O48" s="12"/>
      <c r="P48" s="852"/>
      <c r="Q48" s="383"/>
    </row>
    <row r="49" spans="1:17" s="387" customFormat="1" ht="19.5" customHeight="1">
      <c r="A49" s="675" t="s">
        <v>460</v>
      </c>
      <c r="B49" s="657" t="s">
        <v>452</v>
      </c>
      <c r="C49" s="661"/>
      <c r="D49" s="406"/>
      <c r="E49" s="406"/>
      <c r="F49" s="706"/>
      <c r="G49" s="709"/>
      <c r="H49" s="662"/>
      <c r="I49" s="406"/>
      <c r="J49" s="663"/>
      <c r="K49" s="876"/>
      <c r="L49" s="406"/>
      <c r="M49" s="406"/>
      <c r="N49" s="406"/>
      <c r="O49" s="406"/>
      <c r="P49" s="882"/>
      <c r="Q49" s="664"/>
    </row>
    <row r="50" spans="1:17" s="334" customFormat="1" ht="18">
      <c r="A50" s="658">
        <v>1</v>
      </c>
      <c r="B50" s="569" t="s">
        <v>425</v>
      </c>
      <c r="C50" s="318">
        <v>5295115</v>
      </c>
      <c r="D50" s="542" t="s">
        <v>12</v>
      </c>
      <c r="E50" s="542" t="s">
        <v>307</v>
      </c>
      <c r="F50" s="389">
        <v>-100</v>
      </c>
      <c r="G50" s="251">
        <v>207094</v>
      </c>
      <c r="H50" s="252">
        <v>216460</v>
      </c>
      <c r="I50" s="238">
        <f>G50-H50</f>
        <v>-9366</v>
      </c>
      <c r="J50" s="238">
        <f>$F50*I50</f>
        <v>936600</v>
      </c>
      <c r="K50" s="861">
        <f>J50/1000000</f>
        <v>0.93659999999999999</v>
      </c>
      <c r="L50" s="252">
        <v>984104</v>
      </c>
      <c r="M50" s="252">
        <v>984104</v>
      </c>
      <c r="N50" s="238">
        <f>L50-M50</f>
        <v>0</v>
      </c>
      <c r="O50" s="238">
        <f>$F50*N50</f>
        <v>0</v>
      </c>
      <c r="P50" s="764">
        <f>O50/1000000</f>
        <v>0</v>
      </c>
      <c r="Q50" s="628"/>
    </row>
    <row r="51" spans="1:17" s="334" customFormat="1" ht="18">
      <c r="A51" s="632"/>
      <c r="B51" s="569"/>
      <c r="C51" s="318"/>
      <c r="D51" s="542"/>
      <c r="E51" s="542"/>
      <c r="F51" s="389"/>
      <c r="G51" s="251"/>
      <c r="H51" s="383"/>
      <c r="I51" s="69" t="s">
        <v>453</v>
      </c>
      <c r="J51" s="238"/>
      <c r="K51" s="862">
        <f>K50</f>
        <v>0.93659999999999999</v>
      </c>
      <c r="L51" s="252"/>
      <c r="M51" s="252"/>
      <c r="N51" s="238"/>
      <c r="O51" s="238"/>
      <c r="P51" s="777">
        <f>P50</f>
        <v>0</v>
      </c>
      <c r="Q51" s="628"/>
    </row>
    <row r="52" spans="1:17" s="334" customFormat="1" ht="16.5">
      <c r="A52" s="632"/>
      <c r="B52" s="494" t="s">
        <v>539</v>
      </c>
      <c r="C52" s="384"/>
      <c r="D52" s="385"/>
      <c r="E52" s="385"/>
      <c r="F52" s="386"/>
      <c r="G52" s="251"/>
      <c r="H52" s="69"/>
      <c r="I52" s="238"/>
      <c r="J52" s="238"/>
      <c r="K52" s="862"/>
      <c r="L52" s="252"/>
      <c r="M52" s="252"/>
      <c r="N52" s="238"/>
      <c r="O52" s="238"/>
      <c r="P52" s="777"/>
      <c r="Q52" s="628"/>
    </row>
    <row r="53" spans="1:17" s="334" customFormat="1" ht="18">
      <c r="A53" s="632"/>
      <c r="B53" s="294" t="s">
        <v>257</v>
      </c>
      <c r="C53" s="634" t="s">
        <v>258</v>
      </c>
      <c r="D53" s="294"/>
      <c r="E53" s="294"/>
      <c r="F53" s="707"/>
      <c r="G53" s="653">
        <v>30.219799999999999</v>
      </c>
      <c r="H53" s="294" t="s">
        <v>259</v>
      </c>
      <c r="I53" s="210"/>
      <c r="J53" s="315"/>
      <c r="K53" s="863">
        <f t="shared" ref="K53:K58" si="6">($K$51*G53)/100</f>
        <v>0.28303864680000002</v>
      </c>
      <c r="L53" s="660"/>
      <c r="M53" s="294"/>
      <c r="N53" s="682"/>
      <c r="O53" s="315"/>
      <c r="P53" s="809">
        <f>($P$51*G53)/100</f>
        <v>0</v>
      </c>
      <c r="Q53" s="683"/>
    </row>
    <row r="54" spans="1:17" s="334" customFormat="1" ht="18">
      <c r="A54" s="632"/>
      <c r="B54" s="294" t="s">
        <v>308</v>
      </c>
      <c r="C54" s="634" t="s">
        <v>258</v>
      </c>
      <c r="D54" s="294"/>
      <c r="E54" s="294"/>
      <c r="F54" s="707"/>
      <c r="G54" s="653">
        <v>42.618600000000001</v>
      </c>
      <c r="H54" s="294" t="s">
        <v>259</v>
      </c>
      <c r="I54" s="660"/>
      <c r="J54" s="315"/>
      <c r="K54" s="863">
        <f t="shared" si="6"/>
        <v>0.39916580760000003</v>
      </c>
      <c r="L54" s="660"/>
      <c r="M54" s="12"/>
      <c r="N54" s="682"/>
      <c r="O54" s="315"/>
      <c r="P54" s="809">
        <f>($P$51*G54)/100</f>
        <v>0</v>
      </c>
      <c r="Q54" s="683"/>
    </row>
    <row r="55" spans="1:17" s="334" customFormat="1" ht="18">
      <c r="A55" s="632"/>
      <c r="B55" s="294" t="s">
        <v>309</v>
      </c>
      <c r="C55" s="634" t="s">
        <v>258</v>
      </c>
      <c r="D55" s="294"/>
      <c r="E55" s="294"/>
      <c r="F55" s="707"/>
      <c r="G55" s="653">
        <v>21.999099999999999</v>
      </c>
      <c r="H55" s="294" t="s">
        <v>259</v>
      </c>
      <c r="I55" s="210"/>
      <c r="J55" s="315"/>
      <c r="K55" s="863">
        <f t="shared" si="6"/>
        <v>0.20604357059999998</v>
      </c>
      <c r="L55" s="660"/>
      <c r="M55" s="294"/>
      <c r="N55" s="682"/>
      <c r="O55" s="315"/>
      <c r="P55" s="809">
        <f>($P$51*G55)/100</f>
        <v>0</v>
      </c>
      <c r="Q55" s="683"/>
    </row>
    <row r="56" spans="1:17" s="334" customFormat="1" ht="18">
      <c r="A56" s="632"/>
      <c r="B56" s="294" t="s">
        <v>310</v>
      </c>
      <c r="C56" s="634" t="s">
        <v>258</v>
      </c>
      <c r="D56" s="294"/>
      <c r="E56" s="294"/>
      <c r="F56" s="707"/>
      <c r="G56" s="653">
        <v>3.9733999999999998</v>
      </c>
      <c r="H56" s="294" t="s">
        <v>259</v>
      </c>
      <c r="I56" s="210"/>
      <c r="J56" s="315"/>
      <c r="K56" s="863">
        <f t="shared" si="6"/>
        <v>3.7214864399999999E-2</v>
      </c>
      <c r="L56" s="660"/>
      <c r="M56" s="294"/>
      <c r="N56" s="682"/>
      <c r="O56" s="315"/>
      <c r="P56" s="809">
        <f>($P$51*G56)/100</f>
        <v>0</v>
      </c>
      <c r="Q56" s="683"/>
    </row>
    <row r="57" spans="1:17" s="334" customFormat="1" ht="18">
      <c r="A57" s="632"/>
      <c r="B57" s="294" t="s">
        <v>311</v>
      </c>
      <c r="C57" s="634" t="s">
        <v>258</v>
      </c>
      <c r="D57" s="294"/>
      <c r="E57" s="294"/>
      <c r="F57" s="707"/>
      <c r="G57" s="653">
        <v>0.73319999999999996</v>
      </c>
      <c r="H57" s="294" t="s">
        <v>259</v>
      </c>
      <c r="I57" s="210"/>
      <c r="J57" s="315"/>
      <c r="K57" s="863">
        <f t="shared" si="6"/>
        <v>6.8671511999999994E-3</v>
      </c>
      <c r="L57" s="660"/>
      <c r="M57" s="294"/>
      <c r="N57" s="682"/>
      <c r="O57" s="315"/>
      <c r="P57" s="809">
        <f>($P$51*G57)/100</f>
        <v>0</v>
      </c>
      <c r="Q57" s="683"/>
    </row>
    <row r="58" spans="1:17" s="334" customFormat="1" ht="18.75" thickBot="1">
      <c r="A58" s="665"/>
      <c r="B58" s="645" t="s">
        <v>412</v>
      </c>
      <c r="C58" s="646" t="s">
        <v>258</v>
      </c>
      <c r="D58" s="37"/>
      <c r="E58" s="37"/>
      <c r="F58" s="708"/>
      <c r="G58" s="656">
        <v>0.45590000000000003</v>
      </c>
      <c r="H58" s="645" t="s">
        <v>259</v>
      </c>
      <c r="I58" s="679"/>
      <c r="J58" s="679"/>
      <c r="K58" s="877">
        <f t="shared" si="6"/>
        <v>4.2699594000000004E-3</v>
      </c>
      <c r="L58" s="687"/>
      <c r="M58" s="37"/>
      <c r="N58" s="409"/>
      <c r="O58" s="680"/>
      <c r="P58" s="784">
        <f>($P$51*G53)/100</f>
        <v>0</v>
      </c>
      <c r="Q58" s="684"/>
    </row>
    <row r="59" spans="1:17" s="334" customFormat="1" ht="18">
      <c r="A59" s="66"/>
      <c r="B59" s="294"/>
      <c r="C59" s="616"/>
      <c r="D59" s="12"/>
      <c r="E59" s="12"/>
      <c r="F59" s="635"/>
      <c r="G59" s="660"/>
      <c r="H59" s="294"/>
      <c r="I59" s="12"/>
      <c r="J59" s="636"/>
      <c r="K59" s="859"/>
      <c r="L59" s="660"/>
      <c r="M59" s="12"/>
      <c r="N59" s="12"/>
      <c r="O59" s="12"/>
      <c r="P59" s="846"/>
      <c r="Q59" s="361"/>
    </row>
    <row r="60" spans="1:17" s="334" customFormat="1" ht="20.25" thickBot="1">
      <c r="A60" s="686" t="s">
        <v>461</v>
      </c>
      <c r="B60" s="978" t="s">
        <v>464</v>
      </c>
      <c r="C60" s="978"/>
      <c r="D60" s="978"/>
      <c r="E60" s="978"/>
      <c r="F60" s="647"/>
      <c r="G60" s="687"/>
      <c r="H60" s="645"/>
      <c r="I60" s="37"/>
      <c r="J60" s="648"/>
      <c r="K60" s="860"/>
      <c r="L60" s="687"/>
      <c r="M60" s="37"/>
      <c r="N60" s="37"/>
      <c r="O60" s="37"/>
      <c r="P60" s="846"/>
      <c r="Q60" s="409"/>
    </row>
    <row r="61" spans="1:17" s="334" customFormat="1" ht="36">
      <c r="A61" s="951">
        <v>1</v>
      </c>
      <c r="B61" s="952" t="s">
        <v>512</v>
      </c>
      <c r="C61" s="953" t="s">
        <v>443</v>
      </c>
      <c r="D61" s="954" t="s">
        <v>432</v>
      </c>
      <c r="E61" s="955" t="s">
        <v>307</v>
      </c>
      <c r="F61" s="956">
        <v>-240000</v>
      </c>
      <c r="G61" s="957">
        <v>-3.53</v>
      </c>
      <c r="H61" s="958">
        <v>-3.46</v>
      </c>
      <c r="I61" s="959">
        <f>G61-H61</f>
        <v>-6.999999999999984E-2</v>
      </c>
      <c r="J61" s="959">
        <f>$F61*I61</f>
        <v>16799.99999999996</v>
      </c>
      <c r="K61" s="960">
        <f>J61/1000000</f>
        <v>1.6799999999999961E-2</v>
      </c>
      <c r="L61" s="745">
        <v>-56.69</v>
      </c>
      <c r="M61" s="746">
        <v>-55.69</v>
      </c>
      <c r="N61" s="356">
        <f>L61-M61</f>
        <v>-1</v>
      </c>
      <c r="O61" s="356">
        <f>$F61*N61</f>
        <v>240000</v>
      </c>
      <c r="P61" s="960">
        <f>O61/1000000</f>
        <v>0.24</v>
      </c>
      <c r="Q61" s="688"/>
    </row>
    <row r="62" spans="1:17" s="334" customFormat="1" ht="16.5">
      <c r="A62" s="676"/>
      <c r="B62" s="494" t="s">
        <v>455</v>
      </c>
      <c r="C62" s="384"/>
      <c r="D62" s="385"/>
      <c r="E62" s="385"/>
      <c r="F62" s="386"/>
      <c r="G62" s="251"/>
      <c r="H62" s="69"/>
      <c r="I62" s="238"/>
      <c r="J62" s="238"/>
      <c r="K62" s="862"/>
      <c r="L62" s="251"/>
      <c r="M62" s="252"/>
      <c r="N62" s="238"/>
      <c r="O62" s="238"/>
      <c r="P62" s="787"/>
      <c r="Q62" s="338"/>
    </row>
    <row r="63" spans="1:17" s="334" customFormat="1" ht="18">
      <c r="A63" s="677"/>
      <c r="B63" s="294" t="s">
        <v>257</v>
      </c>
      <c r="C63" s="634" t="s">
        <v>449</v>
      </c>
      <c r="D63" s="294"/>
      <c r="E63" s="294"/>
      <c r="F63" s="294"/>
      <c r="G63" s="653">
        <v>30.09</v>
      </c>
      <c r="H63" s="294" t="s">
        <v>259</v>
      </c>
      <c r="I63" s="294"/>
      <c r="J63" s="319"/>
      <c r="K63" s="864">
        <f t="shared" ref="K63:K68" si="7">($K$61*G63)/100</f>
        <v>5.0551199999999885E-3</v>
      </c>
      <c r="L63" s="653"/>
      <c r="M63" s="294"/>
      <c r="N63" s="294"/>
      <c r="O63" s="294"/>
      <c r="P63" s="850">
        <f t="shared" ref="P63:P68" si="8">($P$61*G63)/100</f>
        <v>7.2216000000000002E-2</v>
      </c>
      <c r="Q63" s="338"/>
    </row>
    <row r="64" spans="1:17" s="334" customFormat="1" ht="18">
      <c r="A64" s="677"/>
      <c r="B64" s="294" t="s">
        <v>308</v>
      </c>
      <c r="C64" s="634" t="s">
        <v>449</v>
      </c>
      <c r="D64" s="294"/>
      <c r="E64" s="294"/>
      <c r="F64" s="294"/>
      <c r="G64" s="653">
        <v>41.72</v>
      </c>
      <c r="H64" s="294" t="s">
        <v>259</v>
      </c>
      <c r="I64" s="294"/>
      <c r="J64" s="319"/>
      <c r="K64" s="864">
        <f t="shared" si="7"/>
        <v>7.0089599999999834E-3</v>
      </c>
      <c r="L64" s="653"/>
      <c r="M64" s="12"/>
      <c r="N64" s="294"/>
      <c r="O64" s="294"/>
      <c r="P64" s="850">
        <f t="shared" si="8"/>
        <v>0.10012799999999998</v>
      </c>
      <c r="Q64" s="338"/>
    </row>
    <row r="65" spans="1:256" s="334" customFormat="1" ht="18">
      <c r="A65" s="677"/>
      <c r="B65" s="294" t="s">
        <v>309</v>
      </c>
      <c r="C65" s="634" t="s">
        <v>449</v>
      </c>
      <c r="D65" s="294"/>
      <c r="E65" s="294"/>
      <c r="F65" s="294"/>
      <c r="G65" s="653">
        <v>23.33</v>
      </c>
      <c r="H65" s="294" t="s">
        <v>259</v>
      </c>
      <c r="I65" s="294"/>
      <c r="J65" s="319"/>
      <c r="K65" s="864">
        <f t="shared" si="7"/>
        <v>3.9194399999999911E-3</v>
      </c>
      <c r="L65" s="653"/>
      <c r="M65" s="294"/>
      <c r="N65" s="294"/>
      <c r="O65" s="294"/>
      <c r="P65" s="850">
        <f t="shared" si="8"/>
        <v>5.5992E-2</v>
      </c>
      <c r="Q65" s="338"/>
    </row>
    <row r="66" spans="1:256" s="334" customFormat="1" ht="18">
      <c r="A66" s="677"/>
      <c r="B66" s="294" t="s">
        <v>310</v>
      </c>
      <c r="C66" s="634" t="s">
        <v>449</v>
      </c>
      <c r="D66" s="294"/>
      <c r="E66" s="294"/>
      <c r="F66" s="294"/>
      <c r="G66" s="653">
        <v>4.8600000000000003</v>
      </c>
      <c r="H66" s="294" t="s">
        <v>259</v>
      </c>
      <c r="I66" s="294"/>
      <c r="J66" s="319"/>
      <c r="K66" s="864">
        <f t="shared" si="7"/>
        <v>8.1647999999999823E-4</v>
      </c>
      <c r="L66" s="653"/>
      <c r="M66" s="294"/>
      <c r="N66" s="294"/>
      <c r="O66" s="294"/>
      <c r="P66" s="850">
        <f t="shared" si="8"/>
        <v>1.1664000000000001E-2</v>
      </c>
      <c r="Q66" s="338"/>
    </row>
    <row r="67" spans="1:256" s="334" customFormat="1" ht="18">
      <c r="A67" s="677"/>
      <c r="B67" s="294" t="s">
        <v>311</v>
      </c>
      <c r="C67" s="634" t="s">
        <v>449</v>
      </c>
      <c r="D67" s="294"/>
      <c r="E67" s="294"/>
      <c r="F67" s="294"/>
      <c r="G67" s="653">
        <v>0</v>
      </c>
      <c r="H67" s="294" t="s">
        <v>259</v>
      </c>
      <c r="I67" s="294"/>
      <c r="J67" s="319"/>
      <c r="K67" s="864">
        <f t="shared" si="7"/>
        <v>0</v>
      </c>
      <c r="L67" s="653"/>
      <c r="M67" s="294"/>
      <c r="N67" s="294"/>
      <c r="O67" s="294"/>
      <c r="P67" s="850">
        <f t="shared" si="8"/>
        <v>0</v>
      </c>
      <c r="Q67" s="338"/>
    </row>
    <row r="68" spans="1:256" s="334" customFormat="1" ht="18.75" thickBot="1">
      <c r="A68" s="678"/>
      <c r="B68" s="645" t="s">
        <v>412</v>
      </c>
      <c r="C68" s="646" t="s">
        <v>449</v>
      </c>
      <c r="D68" s="37"/>
      <c r="E68" s="37"/>
      <c r="F68" s="647"/>
      <c r="G68" s="656">
        <v>0</v>
      </c>
      <c r="H68" s="645" t="s">
        <v>259</v>
      </c>
      <c r="I68" s="37"/>
      <c r="J68" s="648"/>
      <c r="K68" s="865">
        <f t="shared" si="7"/>
        <v>0</v>
      </c>
      <c r="L68" s="656"/>
      <c r="M68" s="37"/>
      <c r="N68" s="37"/>
      <c r="O68" s="37"/>
      <c r="P68" s="851">
        <f t="shared" si="8"/>
        <v>0</v>
      </c>
      <c r="Q68" s="689"/>
    </row>
    <row r="69" spans="1:256" s="334" customFormat="1" ht="18.75" thickBot="1">
      <c r="A69" s="677"/>
      <c r="B69" s="294"/>
      <c r="C69" s="634"/>
      <c r="D69" s="12"/>
      <c r="E69" s="12"/>
      <c r="F69" s="635"/>
      <c r="G69" s="710"/>
      <c r="H69" s="294"/>
      <c r="I69" s="12"/>
      <c r="J69" s="636"/>
      <c r="K69" s="866"/>
      <c r="L69" s="660"/>
      <c r="M69" s="12"/>
      <c r="N69" s="12"/>
      <c r="O69" s="12"/>
      <c r="P69" s="852"/>
      <c r="Q69" s="496"/>
    </row>
    <row r="70" spans="1:256" s="387" customFormat="1" ht="19.5">
      <c r="A70" s="675" t="s">
        <v>465</v>
      </c>
      <c r="B70" s="674" t="s">
        <v>466</v>
      </c>
      <c r="C70" s="666"/>
      <c r="D70" s="667"/>
      <c r="E70" s="667"/>
      <c r="F70" s="666"/>
      <c r="G70" s="252"/>
      <c r="H70" s="669"/>
      <c r="I70" s="670"/>
      <c r="J70" s="670"/>
      <c r="K70" s="867"/>
      <c r="L70" s="650"/>
      <c r="M70" s="668"/>
      <c r="N70" s="670"/>
      <c r="O70" s="670"/>
      <c r="P70" s="853"/>
      <c r="Q70" s="688"/>
    </row>
    <row r="71" spans="1:256" s="387" customFormat="1" ht="18">
      <c r="A71" s="677" t="s">
        <v>256</v>
      </c>
      <c r="B71" s="294" t="s">
        <v>257</v>
      </c>
      <c r="C71" s="383"/>
      <c r="D71" s="294"/>
      <c r="E71" s="294"/>
      <c r="F71" s="225" t="s">
        <v>446</v>
      </c>
      <c r="G71" s="653"/>
      <c r="H71" s="294"/>
      <c r="I71" s="294"/>
      <c r="J71" s="319"/>
      <c r="K71" s="859">
        <f t="shared" ref="K71:K76" si="9">SUM(K16,K28,K42,K53,K63)</f>
        <v>2.3580657918000005</v>
      </c>
      <c r="L71" s="653"/>
      <c r="M71" s="294"/>
      <c r="N71" s="294"/>
      <c r="O71" s="294"/>
      <c r="P71" s="846">
        <f t="shared" ref="P71:P76" si="10">SUM(P16,P28,P42,P53,P63)</f>
        <v>0.33621522500000001</v>
      </c>
      <c r="Q71" s="338"/>
      <c r="R71" s="325"/>
      <c r="S71" s="326"/>
      <c r="T71" s="325"/>
      <c r="U71" s="325"/>
      <c r="V71" s="325"/>
      <c r="W71" s="142"/>
      <c r="X71" s="325"/>
      <c r="Y71" s="325"/>
      <c r="Z71" s="327"/>
      <c r="AA71" s="325"/>
      <c r="AB71" s="325"/>
      <c r="AC71" s="325"/>
      <c r="AD71" s="325"/>
      <c r="AE71" s="325"/>
      <c r="AF71" s="325"/>
      <c r="AG71" s="324"/>
      <c r="AH71" s="325"/>
      <c r="AI71" s="326"/>
      <c r="AJ71" s="325"/>
      <c r="AK71" s="325"/>
      <c r="AL71" s="325"/>
      <c r="AM71" s="142"/>
      <c r="AN71" s="325"/>
      <c r="AO71" s="325"/>
      <c r="AP71" s="327"/>
      <c r="AQ71" s="325"/>
      <c r="AR71" s="325"/>
      <c r="AS71" s="325"/>
      <c r="AT71" s="325"/>
      <c r="AU71" s="325"/>
      <c r="AV71" s="325"/>
      <c r="AW71" s="324"/>
      <c r="AX71" s="325"/>
      <c r="AY71" s="326"/>
      <c r="AZ71" s="325"/>
      <c r="BA71" s="325"/>
      <c r="BB71" s="325"/>
      <c r="BC71" s="142"/>
      <c r="BD71" s="325"/>
      <c r="BE71" s="325"/>
      <c r="BF71" s="327"/>
      <c r="BG71" s="325"/>
      <c r="BH71" s="325"/>
      <c r="BI71" s="325"/>
      <c r="BJ71" s="325"/>
      <c r="BK71" s="325"/>
      <c r="BL71" s="325"/>
      <c r="BM71" s="324"/>
      <c r="BN71" s="325"/>
      <c r="BO71" s="326"/>
      <c r="BP71" s="325"/>
      <c r="BQ71" s="325"/>
      <c r="BR71" s="325"/>
      <c r="BS71" s="142"/>
      <c r="BT71" s="325"/>
      <c r="BU71" s="325"/>
      <c r="BV71" s="327"/>
      <c r="BW71" s="325"/>
      <c r="BX71" s="325"/>
      <c r="BY71" s="325"/>
      <c r="BZ71" s="325"/>
      <c r="CA71" s="325"/>
      <c r="CB71" s="325"/>
      <c r="CC71" s="324"/>
      <c r="CD71" s="325"/>
      <c r="CE71" s="326"/>
      <c r="CF71" s="325"/>
      <c r="CG71" s="325"/>
      <c r="CH71" s="325"/>
      <c r="CI71" s="142"/>
      <c r="CJ71" s="325"/>
      <c r="CK71" s="325"/>
      <c r="CL71" s="327"/>
      <c r="CM71" s="325"/>
      <c r="CN71" s="325"/>
      <c r="CO71" s="325"/>
      <c r="CP71" s="325"/>
      <c r="CQ71" s="325"/>
      <c r="CR71" s="325"/>
      <c r="CS71" s="324"/>
      <c r="CT71" s="325"/>
      <c r="CU71" s="326"/>
      <c r="CV71" s="325"/>
      <c r="CW71" s="325"/>
      <c r="CX71" s="325"/>
      <c r="CY71" s="142"/>
      <c r="CZ71" s="325"/>
      <c r="DA71" s="325"/>
      <c r="DB71" s="327"/>
      <c r="DC71" s="325"/>
      <c r="DD71" s="325"/>
      <c r="DE71" s="325"/>
      <c r="DF71" s="325"/>
      <c r="DG71" s="325"/>
      <c r="DH71" s="325"/>
      <c r="DI71" s="324"/>
      <c r="DJ71" s="325"/>
      <c r="DK71" s="326"/>
      <c r="DL71" s="325"/>
      <c r="DM71" s="325"/>
      <c r="DN71" s="325"/>
      <c r="DO71" s="142"/>
      <c r="DP71" s="325"/>
      <c r="DQ71" s="325"/>
      <c r="DR71" s="327"/>
      <c r="DS71" s="325"/>
      <c r="DT71" s="325"/>
      <c r="DU71" s="325"/>
      <c r="DV71" s="325"/>
      <c r="DW71" s="325"/>
      <c r="DX71" s="325"/>
      <c r="DY71" s="324"/>
      <c r="DZ71" s="325"/>
      <c r="EA71" s="326"/>
      <c r="EB71" s="325"/>
      <c r="EC71" s="325"/>
      <c r="ED71" s="325"/>
      <c r="EE71" s="142"/>
      <c r="EF71" s="325"/>
      <c r="EG71" s="325"/>
      <c r="EH71" s="327"/>
      <c r="EI71" s="325"/>
      <c r="EJ71" s="325"/>
      <c r="EK71" s="325"/>
      <c r="EL71" s="325"/>
      <c r="EM71" s="325"/>
      <c r="EN71" s="325"/>
      <c r="EO71" s="324"/>
      <c r="EP71" s="325"/>
      <c r="EQ71" s="326"/>
      <c r="ER71" s="325"/>
      <c r="ES71" s="325"/>
      <c r="ET71" s="325"/>
      <c r="EU71" s="142"/>
      <c r="EV71" s="325"/>
      <c r="EW71" s="325"/>
      <c r="EX71" s="327"/>
      <c r="EY71" s="325"/>
      <c r="EZ71" s="325"/>
      <c r="FA71" s="325"/>
      <c r="FB71" s="325"/>
      <c r="FC71" s="325"/>
      <c r="FD71" s="325"/>
      <c r="FE71" s="324"/>
      <c r="FF71" s="325"/>
      <c r="FG71" s="326"/>
      <c r="FH71" s="325"/>
      <c r="FI71" s="325"/>
      <c r="FJ71" s="325"/>
      <c r="FK71" s="142"/>
      <c r="FL71" s="325"/>
      <c r="FM71" s="325"/>
      <c r="FN71" s="327"/>
      <c r="FO71" s="325"/>
      <c r="FP71" s="325"/>
      <c r="FQ71" s="325"/>
      <c r="FR71" s="325"/>
      <c r="FS71" s="325"/>
      <c r="FT71" s="325"/>
      <c r="FU71" s="324"/>
      <c r="FV71" s="325"/>
      <c r="FW71" s="326"/>
      <c r="FX71" s="325"/>
      <c r="FY71" s="325"/>
      <c r="FZ71" s="325"/>
      <c r="GA71" s="142"/>
      <c r="GB71" s="325"/>
      <c r="GC71" s="325"/>
      <c r="GD71" s="327"/>
      <c r="GE71" s="325"/>
      <c r="GF71" s="325"/>
      <c r="GG71" s="325"/>
      <c r="GH71" s="325"/>
      <c r="GI71" s="325"/>
      <c r="GJ71" s="325"/>
      <c r="GK71" s="324"/>
      <c r="GL71" s="325"/>
      <c r="GM71" s="326"/>
      <c r="GN71" s="325"/>
      <c r="GO71" s="325"/>
      <c r="GP71" s="325"/>
      <c r="GQ71" s="142"/>
      <c r="GR71" s="325"/>
      <c r="GS71" s="325"/>
      <c r="GT71" s="327"/>
      <c r="GU71" s="325"/>
      <c r="GV71" s="325"/>
      <c r="GW71" s="325"/>
      <c r="GX71" s="325"/>
      <c r="GY71" s="325"/>
      <c r="GZ71" s="325"/>
      <c r="HA71" s="324"/>
      <c r="HB71" s="325"/>
      <c r="HC71" s="326"/>
      <c r="HD71" s="325"/>
      <c r="HE71" s="325"/>
      <c r="HF71" s="325"/>
      <c r="HG71" s="142"/>
      <c r="HH71" s="325"/>
      <c r="HI71" s="325"/>
      <c r="HJ71" s="327"/>
      <c r="HK71" s="325"/>
      <c r="HL71" s="325"/>
      <c r="HM71" s="325"/>
      <c r="HN71" s="325"/>
      <c r="HO71" s="325"/>
      <c r="HP71" s="325"/>
      <c r="HQ71" s="324"/>
      <c r="HR71" s="325"/>
      <c r="HS71" s="326"/>
      <c r="HT71" s="325"/>
      <c r="HU71" s="325"/>
      <c r="HV71" s="325"/>
      <c r="HW71" s="142"/>
      <c r="HX71" s="325"/>
      <c r="HY71" s="325"/>
      <c r="HZ71" s="327"/>
      <c r="IA71" s="325"/>
      <c r="IB71" s="325"/>
      <c r="IC71" s="325"/>
      <c r="ID71" s="325"/>
      <c r="IE71" s="325"/>
      <c r="IF71" s="325"/>
      <c r="IG71" s="324"/>
      <c r="IH71" s="325"/>
      <c r="II71" s="326"/>
      <c r="IJ71" s="325"/>
      <c r="IK71" s="325"/>
      <c r="IL71" s="325"/>
      <c r="IM71" s="142"/>
      <c r="IN71" s="325"/>
      <c r="IO71" s="325"/>
      <c r="IP71" s="327"/>
      <c r="IQ71" s="325"/>
      <c r="IR71" s="325"/>
      <c r="IS71" s="325"/>
      <c r="IT71" s="325"/>
      <c r="IU71" s="325"/>
      <c r="IV71" s="325"/>
    </row>
    <row r="72" spans="1:256" s="387" customFormat="1" ht="18">
      <c r="A72" s="677" t="s">
        <v>260</v>
      </c>
      <c r="B72" s="294" t="s">
        <v>308</v>
      </c>
      <c r="C72" s="383"/>
      <c r="D72" s="294"/>
      <c r="E72" s="294"/>
      <c r="F72" s="225" t="s">
        <v>446</v>
      </c>
      <c r="G72" s="653"/>
      <c r="H72" s="294"/>
      <c r="I72" s="294"/>
      <c r="J72" s="319"/>
      <c r="K72" s="859">
        <f t="shared" si="9"/>
        <v>3.3009482676000004</v>
      </c>
      <c r="L72" s="653"/>
      <c r="M72" s="12"/>
      <c r="N72" s="294"/>
      <c r="O72" s="294"/>
      <c r="P72" s="846">
        <f t="shared" si="10"/>
        <v>0.47828625000000002</v>
      </c>
      <c r="Q72" s="338"/>
      <c r="R72" s="325"/>
      <c r="S72" s="326"/>
      <c r="T72" s="325"/>
      <c r="U72" s="325"/>
      <c r="V72" s="325"/>
      <c r="W72" s="142"/>
      <c r="X72" s="325"/>
      <c r="Y72" s="325"/>
      <c r="Z72" s="327"/>
      <c r="AA72" s="325"/>
      <c r="AB72" s="325"/>
      <c r="AC72"/>
      <c r="AD72" s="325"/>
      <c r="AE72" s="325"/>
      <c r="AF72" s="325"/>
      <c r="AG72" s="324"/>
      <c r="AH72" s="325"/>
      <c r="AI72" s="326"/>
      <c r="AJ72" s="325"/>
      <c r="AK72" s="325"/>
      <c r="AL72" s="325"/>
      <c r="AM72" s="142"/>
      <c r="AN72" s="325"/>
      <c r="AO72" s="325"/>
      <c r="AP72" s="327"/>
      <c r="AQ72" s="325"/>
      <c r="AR72" s="325"/>
      <c r="AS72"/>
      <c r="AT72" s="325"/>
      <c r="AU72" s="325"/>
      <c r="AV72" s="325"/>
      <c r="AW72" s="324"/>
      <c r="AX72" s="325"/>
      <c r="AY72" s="326"/>
      <c r="AZ72" s="325"/>
      <c r="BA72" s="325"/>
      <c r="BB72" s="325"/>
      <c r="BC72" s="142"/>
      <c r="BD72" s="325"/>
      <c r="BE72" s="325"/>
      <c r="BF72" s="327"/>
      <c r="BG72" s="325"/>
      <c r="BH72" s="325"/>
      <c r="BI72"/>
      <c r="BJ72" s="325"/>
      <c r="BK72" s="325"/>
      <c r="BL72" s="325"/>
      <c r="BM72" s="324"/>
      <c r="BN72" s="325"/>
      <c r="BO72" s="326"/>
      <c r="BP72" s="325"/>
      <c r="BQ72" s="325"/>
      <c r="BR72" s="325"/>
      <c r="BS72" s="142"/>
      <c r="BT72" s="325"/>
      <c r="BU72" s="325"/>
      <c r="BV72" s="327"/>
      <c r="BW72" s="325"/>
      <c r="BX72" s="325"/>
      <c r="BY72"/>
      <c r="BZ72" s="325"/>
      <c r="CA72" s="325"/>
      <c r="CB72" s="325"/>
      <c r="CC72" s="324"/>
      <c r="CD72" s="325"/>
      <c r="CE72" s="326"/>
      <c r="CF72" s="325"/>
      <c r="CG72" s="325"/>
      <c r="CH72" s="325"/>
      <c r="CI72" s="142"/>
      <c r="CJ72" s="325"/>
      <c r="CK72" s="325"/>
      <c r="CL72" s="327"/>
      <c r="CM72" s="325"/>
      <c r="CN72" s="325"/>
      <c r="CO72"/>
      <c r="CP72" s="325"/>
      <c r="CQ72" s="325"/>
      <c r="CR72" s="325"/>
      <c r="CS72" s="324"/>
      <c r="CT72" s="325"/>
      <c r="CU72" s="326"/>
      <c r="CV72" s="325"/>
      <c r="CW72" s="325"/>
      <c r="CX72" s="325"/>
      <c r="CY72" s="142"/>
      <c r="CZ72" s="325"/>
      <c r="DA72" s="325"/>
      <c r="DB72" s="327"/>
      <c r="DC72" s="325"/>
      <c r="DD72" s="325"/>
      <c r="DE72"/>
      <c r="DF72" s="325"/>
      <c r="DG72" s="325"/>
      <c r="DH72" s="325"/>
      <c r="DI72" s="324"/>
      <c r="DJ72" s="325"/>
      <c r="DK72" s="326"/>
      <c r="DL72" s="325"/>
      <c r="DM72" s="325"/>
      <c r="DN72" s="325"/>
      <c r="DO72" s="142"/>
      <c r="DP72" s="325"/>
      <c r="DQ72" s="325"/>
      <c r="DR72" s="327"/>
      <c r="DS72" s="325"/>
      <c r="DT72" s="325"/>
      <c r="DU72"/>
      <c r="DV72" s="325"/>
      <c r="DW72" s="325"/>
      <c r="DX72" s="325"/>
      <c r="DY72" s="324"/>
      <c r="DZ72" s="325"/>
      <c r="EA72" s="326"/>
      <c r="EB72" s="325"/>
      <c r="EC72" s="325"/>
      <c r="ED72" s="325"/>
      <c r="EE72" s="142"/>
      <c r="EF72" s="325"/>
      <c r="EG72" s="325"/>
      <c r="EH72" s="327"/>
      <c r="EI72" s="325"/>
      <c r="EJ72" s="325"/>
      <c r="EK72"/>
      <c r="EL72" s="325"/>
      <c r="EM72" s="325"/>
      <c r="EN72" s="325"/>
      <c r="EO72" s="324"/>
      <c r="EP72" s="325"/>
      <c r="EQ72" s="326"/>
      <c r="ER72" s="325"/>
      <c r="ES72" s="325"/>
      <c r="ET72" s="325"/>
      <c r="EU72" s="142"/>
      <c r="EV72" s="325"/>
      <c r="EW72" s="325"/>
      <c r="EX72" s="327"/>
      <c r="EY72" s="325"/>
      <c r="EZ72" s="325"/>
      <c r="FA72"/>
      <c r="FB72" s="325"/>
      <c r="FC72" s="325"/>
      <c r="FD72" s="325"/>
      <c r="FE72" s="324"/>
      <c r="FF72" s="325"/>
      <c r="FG72" s="326"/>
      <c r="FH72" s="325"/>
      <c r="FI72" s="325"/>
      <c r="FJ72" s="325"/>
      <c r="FK72" s="142"/>
      <c r="FL72" s="325"/>
      <c r="FM72" s="325"/>
      <c r="FN72" s="327"/>
      <c r="FO72" s="325"/>
      <c r="FP72" s="325"/>
      <c r="FQ72"/>
      <c r="FR72" s="325"/>
      <c r="FS72" s="325"/>
      <c r="FT72" s="325"/>
      <c r="FU72" s="324"/>
      <c r="FV72" s="325"/>
      <c r="FW72" s="326"/>
      <c r="FX72" s="325"/>
      <c r="FY72" s="325"/>
      <c r="FZ72" s="325"/>
      <c r="GA72" s="142"/>
      <c r="GB72" s="325"/>
      <c r="GC72" s="325"/>
      <c r="GD72" s="327"/>
      <c r="GE72" s="325"/>
      <c r="GF72" s="325"/>
      <c r="GG72"/>
      <c r="GH72" s="325"/>
      <c r="GI72" s="325"/>
      <c r="GJ72" s="325"/>
      <c r="GK72" s="324"/>
      <c r="GL72" s="325"/>
      <c r="GM72" s="326"/>
      <c r="GN72" s="325"/>
      <c r="GO72" s="325"/>
      <c r="GP72" s="325"/>
      <c r="GQ72" s="142"/>
      <c r="GR72" s="325"/>
      <c r="GS72" s="325"/>
      <c r="GT72" s="327"/>
      <c r="GU72" s="325"/>
      <c r="GV72" s="325"/>
      <c r="GW72"/>
      <c r="GX72" s="325"/>
      <c r="GY72" s="325"/>
      <c r="GZ72" s="325"/>
      <c r="HA72" s="324"/>
      <c r="HB72" s="325"/>
      <c r="HC72" s="326"/>
      <c r="HD72" s="325"/>
      <c r="HE72" s="325"/>
      <c r="HF72" s="325"/>
      <c r="HG72" s="142"/>
      <c r="HH72" s="325"/>
      <c r="HI72" s="325"/>
      <c r="HJ72" s="327"/>
      <c r="HK72" s="325"/>
      <c r="HL72" s="325"/>
      <c r="HM72"/>
      <c r="HN72" s="325"/>
      <c r="HO72" s="325"/>
      <c r="HP72" s="325"/>
      <c r="HQ72" s="324"/>
      <c r="HR72" s="325"/>
      <c r="HS72" s="326"/>
      <c r="HT72" s="325"/>
      <c r="HU72" s="325"/>
      <c r="HV72" s="325"/>
      <c r="HW72" s="142"/>
      <c r="HX72" s="325"/>
      <c r="HY72" s="325"/>
      <c r="HZ72" s="327"/>
      <c r="IA72" s="325"/>
      <c r="IB72" s="325"/>
      <c r="IC72"/>
      <c r="ID72" s="325"/>
      <c r="IE72" s="325"/>
      <c r="IF72" s="325"/>
      <c r="IG72" s="324"/>
      <c r="IH72" s="325"/>
      <c r="II72" s="326"/>
      <c r="IJ72" s="325"/>
      <c r="IK72" s="325"/>
      <c r="IL72" s="325"/>
      <c r="IM72" s="142"/>
      <c r="IN72" s="325"/>
      <c r="IO72" s="325"/>
      <c r="IP72" s="327"/>
      <c r="IQ72" s="325"/>
      <c r="IR72" s="325"/>
      <c r="IS72"/>
      <c r="IT72" s="325"/>
      <c r="IU72" s="325"/>
      <c r="IV72" s="325"/>
    </row>
    <row r="73" spans="1:256" s="387" customFormat="1" ht="18">
      <c r="A73" s="677" t="s">
        <v>261</v>
      </c>
      <c r="B73" s="294" t="s">
        <v>309</v>
      </c>
      <c r="C73" s="383"/>
      <c r="D73" s="294"/>
      <c r="E73" s="294"/>
      <c r="F73" s="225" t="s">
        <v>446</v>
      </c>
      <c r="G73" s="653"/>
      <c r="H73" s="294"/>
      <c r="I73" s="294"/>
      <c r="J73" s="319"/>
      <c r="K73" s="859">
        <f t="shared" si="9"/>
        <v>1.7938441355999999</v>
      </c>
      <c r="L73" s="653"/>
      <c r="M73" s="294"/>
      <c r="N73" s="294"/>
      <c r="O73" s="294"/>
      <c r="P73" s="846">
        <f t="shared" si="10"/>
        <v>0.27214037499999999</v>
      </c>
      <c r="Q73" s="338"/>
      <c r="R73" s="325"/>
      <c r="S73" s="326"/>
      <c r="T73" s="325"/>
      <c r="U73" s="325"/>
      <c r="V73" s="325"/>
      <c r="W73" s="142"/>
      <c r="X73" s="325"/>
      <c r="Y73" s="325"/>
      <c r="Z73" s="327"/>
      <c r="AA73" s="325"/>
      <c r="AB73" s="325"/>
      <c r="AC73" s="325"/>
      <c r="AD73" s="325"/>
      <c r="AE73" s="325"/>
      <c r="AF73" s="325"/>
      <c r="AG73" s="324"/>
      <c r="AH73" s="325"/>
      <c r="AI73" s="326"/>
      <c r="AJ73" s="325"/>
      <c r="AK73" s="325"/>
      <c r="AL73" s="325"/>
      <c r="AM73" s="142"/>
      <c r="AN73" s="325"/>
      <c r="AO73" s="325"/>
      <c r="AP73" s="327"/>
      <c r="AQ73" s="325"/>
      <c r="AR73" s="325"/>
      <c r="AS73" s="325"/>
      <c r="AT73" s="325"/>
      <c r="AU73" s="325"/>
      <c r="AV73" s="325"/>
      <c r="AW73" s="324"/>
      <c r="AX73" s="325"/>
      <c r="AY73" s="326"/>
      <c r="AZ73" s="325"/>
      <c r="BA73" s="325"/>
      <c r="BB73" s="325"/>
      <c r="BC73" s="142"/>
      <c r="BD73" s="325"/>
      <c r="BE73" s="325"/>
      <c r="BF73" s="327"/>
      <c r="BG73" s="325"/>
      <c r="BH73" s="325"/>
      <c r="BI73" s="325"/>
      <c r="BJ73" s="325"/>
      <c r="BK73" s="325"/>
      <c r="BL73" s="325"/>
      <c r="BM73" s="324"/>
      <c r="BN73" s="325"/>
      <c r="BO73" s="326"/>
      <c r="BP73" s="325"/>
      <c r="BQ73" s="325"/>
      <c r="BR73" s="325"/>
      <c r="BS73" s="142"/>
      <c r="BT73" s="325"/>
      <c r="BU73" s="325"/>
      <c r="BV73" s="327"/>
      <c r="BW73" s="325"/>
      <c r="BX73" s="325"/>
      <c r="BY73" s="325"/>
      <c r="BZ73" s="325"/>
      <c r="CA73" s="325"/>
      <c r="CB73" s="325"/>
      <c r="CC73" s="324"/>
      <c r="CD73" s="325"/>
      <c r="CE73" s="326"/>
      <c r="CF73" s="325"/>
      <c r="CG73" s="325"/>
      <c r="CH73" s="325"/>
      <c r="CI73" s="142"/>
      <c r="CJ73" s="325"/>
      <c r="CK73" s="325"/>
      <c r="CL73" s="327"/>
      <c r="CM73" s="325"/>
      <c r="CN73" s="325"/>
      <c r="CO73" s="325"/>
      <c r="CP73" s="325"/>
      <c r="CQ73" s="325"/>
      <c r="CR73" s="325"/>
      <c r="CS73" s="324"/>
      <c r="CT73" s="325"/>
      <c r="CU73" s="326"/>
      <c r="CV73" s="325"/>
      <c r="CW73" s="325"/>
      <c r="CX73" s="325"/>
      <c r="CY73" s="142"/>
      <c r="CZ73" s="325"/>
      <c r="DA73" s="325"/>
      <c r="DB73" s="327"/>
      <c r="DC73" s="325"/>
      <c r="DD73" s="325"/>
      <c r="DE73" s="325"/>
      <c r="DF73" s="325"/>
      <c r="DG73" s="325"/>
      <c r="DH73" s="325"/>
      <c r="DI73" s="324"/>
      <c r="DJ73" s="325"/>
      <c r="DK73" s="326"/>
      <c r="DL73" s="325"/>
      <c r="DM73" s="325"/>
      <c r="DN73" s="325"/>
      <c r="DO73" s="142"/>
      <c r="DP73" s="325"/>
      <c r="DQ73" s="325"/>
      <c r="DR73" s="327"/>
      <c r="DS73" s="325"/>
      <c r="DT73" s="325"/>
      <c r="DU73" s="325"/>
      <c r="DV73" s="325"/>
      <c r="DW73" s="325"/>
      <c r="DX73" s="325"/>
      <c r="DY73" s="324"/>
      <c r="DZ73" s="325"/>
      <c r="EA73" s="326"/>
      <c r="EB73" s="325"/>
      <c r="EC73" s="325"/>
      <c r="ED73" s="325"/>
      <c r="EE73" s="142"/>
      <c r="EF73" s="325"/>
      <c r="EG73" s="325"/>
      <c r="EH73" s="327"/>
      <c r="EI73" s="325"/>
      <c r="EJ73" s="325"/>
      <c r="EK73" s="325"/>
      <c r="EL73" s="325"/>
      <c r="EM73" s="325"/>
      <c r="EN73" s="325"/>
      <c r="EO73" s="324"/>
      <c r="EP73" s="325"/>
      <c r="EQ73" s="326"/>
      <c r="ER73" s="325"/>
      <c r="ES73" s="325"/>
      <c r="ET73" s="325"/>
      <c r="EU73" s="142"/>
      <c r="EV73" s="325"/>
      <c r="EW73" s="325"/>
      <c r="EX73" s="327"/>
      <c r="EY73" s="325"/>
      <c r="EZ73" s="325"/>
      <c r="FA73" s="325"/>
      <c r="FB73" s="325"/>
      <c r="FC73" s="325"/>
      <c r="FD73" s="325"/>
      <c r="FE73" s="324"/>
      <c r="FF73" s="325"/>
      <c r="FG73" s="326"/>
      <c r="FH73" s="325"/>
      <c r="FI73" s="325"/>
      <c r="FJ73" s="325"/>
      <c r="FK73" s="142"/>
      <c r="FL73" s="325"/>
      <c r="FM73" s="325"/>
      <c r="FN73" s="327"/>
      <c r="FO73" s="325"/>
      <c r="FP73" s="325"/>
      <c r="FQ73" s="325"/>
      <c r="FR73" s="325"/>
      <c r="FS73" s="325"/>
      <c r="FT73" s="325"/>
      <c r="FU73" s="324"/>
      <c r="FV73" s="325"/>
      <c r="FW73" s="326"/>
      <c r="FX73" s="325"/>
      <c r="FY73" s="325"/>
      <c r="FZ73" s="325"/>
      <c r="GA73" s="142"/>
      <c r="GB73" s="325"/>
      <c r="GC73" s="325"/>
      <c r="GD73" s="327"/>
      <c r="GE73" s="325"/>
      <c r="GF73" s="325"/>
      <c r="GG73" s="325"/>
      <c r="GH73" s="325"/>
      <c r="GI73" s="325"/>
      <c r="GJ73" s="325"/>
      <c r="GK73" s="324"/>
      <c r="GL73" s="325"/>
      <c r="GM73" s="326"/>
      <c r="GN73" s="325"/>
      <c r="GO73" s="325"/>
      <c r="GP73" s="325"/>
      <c r="GQ73" s="142"/>
      <c r="GR73" s="325"/>
      <c r="GS73" s="325"/>
      <c r="GT73" s="327"/>
      <c r="GU73" s="325"/>
      <c r="GV73" s="325"/>
      <c r="GW73" s="325"/>
      <c r="GX73" s="325"/>
      <c r="GY73" s="325"/>
      <c r="GZ73" s="325"/>
      <c r="HA73" s="324"/>
      <c r="HB73" s="325"/>
      <c r="HC73" s="326"/>
      <c r="HD73" s="325"/>
      <c r="HE73" s="325"/>
      <c r="HF73" s="325"/>
      <c r="HG73" s="142"/>
      <c r="HH73" s="325"/>
      <c r="HI73" s="325"/>
      <c r="HJ73" s="327"/>
      <c r="HK73" s="325"/>
      <c r="HL73" s="325"/>
      <c r="HM73" s="325"/>
      <c r="HN73" s="325"/>
      <c r="HO73" s="325"/>
      <c r="HP73" s="325"/>
      <c r="HQ73" s="324"/>
      <c r="HR73" s="325"/>
      <c r="HS73" s="326"/>
      <c r="HT73" s="325"/>
      <c r="HU73" s="325"/>
      <c r="HV73" s="325"/>
      <c r="HW73" s="142"/>
      <c r="HX73" s="325"/>
      <c r="HY73" s="325"/>
      <c r="HZ73" s="327"/>
      <c r="IA73" s="325"/>
      <c r="IB73" s="325"/>
      <c r="IC73" s="325"/>
      <c r="ID73" s="325"/>
      <c r="IE73" s="325"/>
      <c r="IF73" s="325"/>
      <c r="IG73" s="324"/>
      <c r="IH73" s="325"/>
      <c r="II73" s="326"/>
      <c r="IJ73" s="325"/>
      <c r="IK73" s="325"/>
      <c r="IL73" s="325"/>
      <c r="IM73" s="142"/>
      <c r="IN73" s="325"/>
      <c r="IO73" s="325"/>
      <c r="IP73" s="327"/>
      <c r="IQ73" s="325"/>
      <c r="IR73" s="325"/>
      <c r="IS73" s="325"/>
      <c r="IT73" s="325"/>
      <c r="IU73" s="325"/>
      <c r="IV73" s="325"/>
    </row>
    <row r="74" spans="1:256" s="387" customFormat="1" ht="18">
      <c r="A74" s="677" t="s">
        <v>262</v>
      </c>
      <c r="B74" s="294" t="s">
        <v>310</v>
      </c>
      <c r="C74" s="383"/>
      <c r="D74" s="294"/>
      <c r="E74" s="294"/>
      <c r="F74" s="225" t="s">
        <v>446</v>
      </c>
      <c r="G74" s="653"/>
      <c r="H74" s="294"/>
      <c r="I74" s="294"/>
      <c r="J74" s="319"/>
      <c r="K74" s="859">
        <f t="shared" si="9"/>
        <v>0.3287347194000001</v>
      </c>
      <c r="L74" s="653"/>
      <c r="M74" s="294"/>
      <c r="N74" s="294"/>
      <c r="O74" s="294"/>
      <c r="P74" s="846">
        <f t="shared" si="10"/>
        <v>6.3542874999999999E-2</v>
      </c>
      <c r="Q74" s="338"/>
      <c r="R74" s="325"/>
      <c r="S74" s="326"/>
      <c r="T74" s="325"/>
      <c r="U74" s="325"/>
      <c r="V74" s="325"/>
      <c r="W74" s="142"/>
      <c r="X74" s="325"/>
      <c r="Y74" s="325"/>
      <c r="Z74" s="327"/>
      <c r="AA74" s="325"/>
      <c r="AB74" s="325"/>
      <c r="AC74" s="325"/>
      <c r="AD74" s="325"/>
      <c r="AE74" s="325"/>
      <c r="AF74" s="325"/>
      <c r="AG74" s="324"/>
      <c r="AH74" s="325"/>
      <c r="AI74" s="326"/>
      <c r="AJ74" s="325"/>
      <c r="AK74" s="325"/>
      <c r="AL74" s="325"/>
      <c r="AM74" s="142"/>
      <c r="AN74" s="325"/>
      <c r="AO74" s="325"/>
      <c r="AP74" s="327"/>
      <c r="AQ74" s="325"/>
      <c r="AR74" s="325"/>
      <c r="AS74" s="325"/>
      <c r="AT74" s="325"/>
      <c r="AU74" s="325"/>
      <c r="AV74" s="325"/>
      <c r="AW74" s="324"/>
      <c r="AX74" s="325"/>
      <c r="AY74" s="326"/>
      <c r="AZ74" s="325"/>
      <c r="BA74" s="325"/>
      <c r="BB74" s="325"/>
      <c r="BC74" s="142"/>
      <c r="BD74" s="325"/>
      <c r="BE74" s="325"/>
      <c r="BF74" s="327"/>
      <c r="BG74" s="325"/>
      <c r="BH74" s="325"/>
      <c r="BI74" s="325"/>
      <c r="BJ74" s="325"/>
      <c r="BK74" s="325"/>
      <c r="BL74" s="325"/>
      <c r="BM74" s="324"/>
      <c r="BN74" s="325"/>
      <c r="BO74" s="326"/>
      <c r="BP74" s="325"/>
      <c r="BQ74" s="325"/>
      <c r="BR74" s="325"/>
      <c r="BS74" s="142"/>
      <c r="BT74" s="325"/>
      <c r="BU74" s="325"/>
      <c r="BV74" s="327"/>
      <c r="BW74" s="325"/>
      <c r="BX74" s="325"/>
      <c r="BY74" s="325"/>
      <c r="BZ74" s="325"/>
      <c r="CA74" s="325"/>
      <c r="CB74" s="325"/>
      <c r="CC74" s="324"/>
      <c r="CD74" s="325"/>
      <c r="CE74" s="326"/>
      <c r="CF74" s="325"/>
      <c r="CG74" s="325"/>
      <c r="CH74" s="325"/>
      <c r="CI74" s="142"/>
      <c r="CJ74" s="325"/>
      <c r="CK74" s="325"/>
      <c r="CL74" s="327"/>
      <c r="CM74" s="325"/>
      <c r="CN74" s="325"/>
      <c r="CO74" s="325"/>
      <c r="CP74" s="325"/>
      <c r="CQ74" s="325"/>
      <c r="CR74" s="325"/>
      <c r="CS74" s="324"/>
      <c r="CT74" s="325"/>
      <c r="CU74" s="326"/>
      <c r="CV74" s="325"/>
      <c r="CW74" s="325"/>
      <c r="CX74" s="325"/>
      <c r="CY74" s="142"/>
      <c r="CZ74" s="325"/>
      <c r="DA74" s="325"/>
      <c r="DB74" s="327"/>
      <c r="DC74" s="325"/>
      <c r="DD74" s="325"/>
      <c r="DE74" s="325"/>
      <c r="DF74" s="325"/>
      <c r="DG74" s="325"/>
      <c r="DH74" s="325"/>
      <c r="DI74" s="324"/>
      <c r="DJ74" s="325"/>
      <c r="DK74" s="326"/>
      <c r="DL74" s="325"/>
      <c r="DM74" s="325"/>
      <c r="DN74" s="325"/>
      <c r="DO74" s="142"/>
      <c r="DP74" s="325"/>
      <c r="DQ74" s="325"/>
      <c r="DR74" s="327"/>
      <c r="DS74" s="325"/>
      <c r="DT74" s="325"/>
      <c r="DU74" s="325"/>
      <c r="DV74" s="325"/>
      <c r="DW74" s="325"/>
      <c r="DX74" s="325"/>
      <c r="DY74" s="324"/>
      <c r="DZ74" s="325"/>
      <c r="EA74" s="326"/>
      <c r="EB74" s="325"/>
      <c r="EC74" s="325"/>
      <c r="ED74" s="325"/>
      <c r="EE74" s="142"/>
      <c r="EF74" s="325"/>
      <c r="EG74" s="325"/>
      <c r="EH74" s="327"/>
      <c r="EI74" s="325"/>
      <c r="EJ74" s="325"/>
      <c r="EK74" s="325"/>
      <c r="EL74" s="325"/>
      <c r="EM74" s="325"/>
      <c r="EN74" s="325"/>
      <c r="EO74" s="324"/>
      <c r="EP74" s="325"/>
      <c r="EQ74" s="326"/>
      <c r="ER74" s="325"/>
      <c r="ES74" s="325"/>
      <c r="ET74" s="325"/>
      <c r="EU74" s="142"/>
      <c r="EV74" s="325"/>
      <c r="EW74" s="325"/>
      <c r="EX74" s="327"/>
      <c r="EY74" s="325"/>
      <c r="EZ74" s="325"/>
      <c r="FA74" s="325"/>
      <c r="FB74" s="325"/>
      <c r="FC74" s="325"/>
      <c r="FD74" s="325"/>
      <c r="FE74" s="324"/>
      <c r="FF74" s="325"/>
      <c r="FG74" s="326"/>
      <c r="FH74" s="325"/>
      <c r="FI74" s="325"/>
      <c r="FJ74" s="325"/>
      <c r="FK74" s="142"/>
      <c r="FL74" s="325"/>
      <c r="FM74" s="325"/>
      <c r="FN74" s="327"/>
      <c r="FO74" s="325"/>
      <c r="FP74" s="325"/>
      <c r="FQ74" s="325"/>
      <c r="FR74" s="325"/>
      <c r="FS74" s="325"/>
      <c r="FT74" s="325"/>
      <c r="FU74" s="324"/>
      <c r="FV74" s="325"/>
      <c r="FW74" s="326"/>
      <c r="FX74" s="325"/>
      <c r="FY74" s="325"/>
      <c r="FZ74" s="325"/>
      <c r="GA74" s="142"/>
      <c r="GB74" s="325"/>
      <c r="GC74" s="325"/>
      <c r="GD74" s="327"/>
      <c r="GE74" s="325"/>
      <c r="GF74" s="325"/>
      <c r="GG74" s="325"/>
      <c r="GH74" s="325"/>
      <c r="GI74" s="325"/>
      <c r="GJ74" s="325"/>
      <c r="GK74" s="324"/>
      <c r="GL74" s="325"/>
      <c r="GM74" s="326"/>
      <c r="GN74" s="325"/>
      <c r="GO74" s="325"/>
      <c r="GP74" s="325"/>
      <c r="GQ74" s="142"/>
      <c r="GR74" s="325"/>
      <c r="GS74" s="325"/>
      <c r="GT74" s="327"/>
      <c r="GU74" s="325"/>
      <c r="GV74" s="325"/>
      <c r="GW74" s="325"/>
      <c r="GX74" s="325"/>
      <c r="GY74" s="325"/>
      <c r="GZ74" s="325"/>
      <c r="HA74" s="324"/>
      <c r="HB74" s="325"/>
      <c r="HC74" s="326"/>
      <c r="HD74" s="325"/>
      <c r="HE74" s="325"/>
      <c r="HF74" s="325"/>
      <c r="HG74" s="142"/>
      <c r="HH74" s="325"/>
      <c r="HI74" s="325"/>
      <c r="HJ74" s="327"/>
      <c r="HK74" s="325"/>
      <c r="HL74" s="325"/>
      <c r="HM74" s="325"/>
      <c r="HN74" s="325"/>
      <c r="HO74" s="325"/>
      <c r="HP74" s="325"/>
      <c r="HQ74" s="324"/>
      <c r="HR74" s="325"/>
      <c r="HS74" s="326"/>
      <c r="HT74" s="325"/>
      <c r="HU74" s="325"/>
      <c r="HV74" s="325"/>
      <c r="HW74" s="142"/>
      <c r="HX74" s="325"/>
      <c r="HY74" s="325"/>
      <c r="HZ74" s="327"/>
      <c r="IA74" s="325"/>
      <c r="IB74" s="325"/>
      <c r="IC74" s="325"/>
      <c r="ID74" s="325"/>
      <c r="IE74" s="325"/>
      <c r="IF74" s="325"/>
      <c r="IG74" s="324"/>
      <c r="IH74" s="325"/>
      <c r="II74" s="326"/>
      <c r="IJ74" s="325"/>
      <c r="IK74" s="325"/>
      <c r="IL74" s="325"/>
      <c r="IM74" s="142"/>
      <c r="IN74" s="325"/>
      <c r="IO74" s="325"/>
      <c r="IP74" s="327"/>
      <c r="IQ74" s="325"/>
      <c r="IR74" s="325"/>
      <c r="IS74" s="325"/>
      <c r="IT74" s="325"/>
      <c r="IU74" s="325"/>
      <c r="IV74" s="325"/>
    </row>
    <row r="75" spans="1:256" s="387" customFormat="1" ht="18">
      <c r="A75" s="677" t="s">
        <v>263</v>
      </c>
      <c r="B75" s="294" t="s">
        <v>311</v>
      </c>
      <c r="C75" s="383"/>
      <c r="D75" s="294"/>
      <c r="E75" s="294"/>
      <c r="F75" s="225" t="s">
        <v>446</v>
      </c>
      <c r="G75" s="653"/>
      <c r="H75" s="294"/>
      <c r="I75" s="294"/>
      <c r="J75" s="319"/>
      <c r="K75" s="859">
        <f t="shared" si="9"/>
        <v>-5.3588987999999907E-3</v>
      </c>
      <c r="L75" s="653"/>
      <c r="M75" s="294"/>
      <c r="N75" s="294"/>
      <c r="O75" s="294"/>
      <c r="P75" s="846">
        <f t="shared" si="10"/>
        <v>1.3180500000000001E-3</v>
      </c>
      <c r="Q75" s="338"/>
      <c r="R75" s="325"/>
      <c r="S75" s="326"/>
      <c r="T75" s="325"/>
      <c r="U75" s="325"/>
      <c r="V75" s="325"/>
      <c r="W75" s="142"/>
      <c r="X75" s="325"/>
      <c r="Y75" s="325"/>
      <c r="Z75" s="327"/>
      <c r="AA75" s="325"/>
      <c r="AB75" s="325"/>
      <c r="AC75" s="325"/>
      <c r="AD75" s="325"/>
      <c r="AE75" s="325"/>
      <c r="AF75" s="325"/>
      <c r="AG75" s="324"/>
      <c r="AH75" s="325"/>
      <c r="AI75" s="326"/>
      <c r="AJ75" s="325"/>
      <c r="AK75" s="325"/>
      <c r="AL75" s="325"/>
      <c r="AM75" s="142"/>
      <c r="AN75" s="325"/>
      <c r="AO75" s="325"/>
      <c r="AP75" s="327"/>
      <c r="AQ75" s="325"/>
      <c r="AR75" s="325"/>
      <c r="AS75" s="325"/>
      <c r="AT75" s="325"/>
      <c r="AU75" s="325"/>
      <c r="AV75" s="325"/>
      <c r="AW75" s="324"/>
      <c r="AX75" s="325"/>
      <c r="AY75" s="326"/>
      <c r="AZ75" s="325"/>
      <c r="BA75" s="325"/>
      <c r="BB75" s="325"/>
      <c r="BC75" s="142"/>
      <c r="BD75" s="325"/>
      <c r="BE75" s="325"/>
      <c r="BF75" s="327"/>
      <c r="BG75" s="325"/>
      <c r="BH75" s="325"/>
      <c r="BI75" s="325"/>
      <c r="BJ75" s="325"/>
      <c r="BK75" s="325"/>
      <c r="BL75" s="325"/>
      <c r="BM75" s="324"/>
      <c r="BN75" s="325"/>
      <c r="BO75" s="326"/>
      <c r="BP75" s="325"/>
      <c r="BQ75" s="325"/>
      <c r="BR75" s="325"/>
      <c r="BS75" s="142"/>
      <c r="BT75" s="325"/>
      <c r="BU75" s="325"/>
      <c r="BV75" s="327"/>
      <c r="BW75" s="325"/>
      <c r="BX75" s="325"/>
      <c r="BY75" s="325"/>
      <c r="BZ75" s="325"/>
      <c r="CA75" s="325"/>
      <c r="CB75" s="325"/>
      <c r="CC75" s="324"/>
      <c r="CD75" s="325"/>
      <c r="CE75" s="326"/>
      <c r="CF75" s="325"/>
      <c r="CG75" s="325"/>
      <c r="CH75" s="325"/>
      <c r="CI75" s="142"/>
      <c r="CJ75" s="325"/>
      <c r="CK75" s="325"/>
      <c r="CL75" s="327"/>
      <c r="CM75" s="325"/>
      <c r="CN75" s="325"/>
      <c r="CO75" s="325"/>
      <c r="CP75" s="325"/>
      <c r="CQ75" s="325"/>
      <c r="CR75" s="325"/>
      <c r="CS75" s="324"/>
      <c r="CT75" s="325"/>
      <c r="CU75" s="326"/>
      <c r="CV75" s="325"/>
      <c r="CW75" s="325"/>
      <c r="CX75" s="325"/>
      <c r="CY75" s="142"/>
      <c r="CZ75" s="325"/>
      <c r="DA75" s="325"/>
      <c r="DB75" s="327"/>
      <c r="DC75" s="325"/>
      <c r="DD75" s="325"/>
      <c r="DE75" s="325"/>
      <c r="DF75" s="325"/>
      <c r="DG75" s="325"/>
      <c r="DH75" s="325"/>
      <c r="DI75" s="324"/>
      <c r="DJ75" s="325"/>
      <c r="DK75" s="326"/>
      <c r="DL75" s="325"/>
      <c r="DM75" s="325"/>
      <c r="DN75" s="325"/>
      <c r="DO75" s="142"/>
      <c r="DP75" s="325"/>
      <c r="DQ75" s="325"/>
      <c r="DR75" s="327"/>
      <c r="DS75" s="325"/>
      <c r="DT75" s="325"/>
      <c r="DU75" s="325"/>
      <c r="DV75" s="325"/>
      <c r="DW75" s="325"/>
      <c r="DX75" s="325"/>
      <c r="DY75" s="324"/>
      <c r="DZ75" s="325"/>
      <c r="EA75" s="326"/>
      <c r="EB75" s="325"/>
      <c r="EC75" s="325"/>
      <c r="ED75" s="325"/>
      <c r="EE75" s="142"/>
      <c r="EF75" s="325"/>
      <c r="EG75" s="325"/>
      <c r="EH75" s="327"/>
      <c r="EI75" s="325"/>
      <c r="EJ75" s="325"/>
      <c r="EK75" s="325"/>
      <c r="EL75" s="325"/>
      <c r="EM75" s="325"/>
      <c r="EN75" s="325"/>
      <c r="EO75" s="324"/>
      <c r="EP75" s="325"/>
      <c r="EQ75" s="326"/>
      <c r="ER75" s="325"/>
      <c r="ES75" s="325"/>
      <c r="ET75" s="325"/>
      <c r="EU75" s="142"/>
      <c r="EV75" s="325"/>
      <c r="EW75" s="325"/>
      <c r="EX75" s="327"/>
      <c r="EY75" s="325"/>
      <c r="EZ75" s="325"/>
      <c r="FA75" s="325"/>
      <c r="FB75" s="325"/>
      <c r="FC75" s="325"/>
      <c r="FD75" s="325"/>
      <c r="FE75" s="324"/>
      <c r="FF75" s="325"/>
      <c r="FG75" s="326"/>
      <c r="FH75" s="325"/>
      <c r="FI75" s="325"/>
      <c r="FJ75" s="325"/>
      <c r="FK75" s="142"/>
      <c r="FL75" s="325"/>
      <c r="FM75" s="325"/>
      <c r="FN75" s="327"/>
      <c r="FO75" s="325"/>
      <c r="FP75" s="325"/>
      <c r="FQ75" s="325"/>
      <c r="FR75" s="325"/>
      <c r="FS75" s="325"/>
      <c r="FT75" s="325"/>
      <c r="FU75" s="324"/>
      <c r="FV75" s="325"/>
      <c r="FW75" s="326"/>
      <c r="FX75" s="325"/>
      <c r="FY75" s="325"/>
      <c r="FZ75" s="325"/>
      <c r="GA75" s="142"/>
      <c r="GB75" s="325"/>
      <c r="GC75" s="325"/>
      <c r="GD75" s="327"/>
      <c r="GE75" s="325"/>
      <c r="GF75" s="325"/>
      <c r="GG75" s="325"/>
      <c r="GH75" s="325"/>
      <c r="GI75" s="325"/>
      <c r="GJ75" s="325"/>
      <c r="GK75" s="324"/>
      <c r="GL75" s="325"/>
      <c r="GM75" s="326"/>
      <c r="GN75" s="325"/>
      <c r="GO75" s="325"/>
      <c r="GP75" s="325"/>
      <c r="GQ75" s="142"/>
      <c r="GR75" s="325"/>
      <c r="GS75" s="325"/>
      <c r="GT75" s="327"/>
      <c r="GU75" s="325"/>
      <c r="GV75" s="325"/>
      <c r="GW75" s="325"/>
      <c r="GX75" s="325"/>
      <c r="GY75" s="325"/>
      <c r="GZ75" s="325"/>
      <c r="HA75" s="324"/>
      <c r="HB75" s="325"/>
      <c r="HC75" s="326"/>
      <c r="HD75" s="325"/>
      <c r="HE75" s="325"/>
      <c r="HF75" s="325"/>
      <c r="HG75" s="142"/>
      <c r="HH75" s="325"/>
      <c r="HI75" s="325"/>
      <c r="HJ75" s="327"/>
      <c r="HK75" s="325"/>
      <c r="HL75" s="325"/>
      <c r="HM75" s="325"/>
      <c r="HN75" s="325"/>
      <c r="HO75" s="325"/>
      <c r="HP75" s="325"/>
      <c r="HQ75" s="324"/>
      <c r="HR75" s="325"/>
      <c r="HS75" s="326"/>
      <c r="HT75" s="325"/>
      <c r="HU75" s="325"/>
      <c r="HV75" s="325"/>
      <c r="HW75" s="142"/>
      <c r="HX75" s="325"/>
      <c r="HY75" s="325"/>
      <c r="HZ75" s="327"/>
      <c r="IA75" s="325"/>
      <c r="IB75" s="325"/>
      <c r="IC75" s="325"/>
      <c r="ID75" s="325"/>
      <c r="IE75" s="325"/>
      <c r="IF75" s="325"/>
      <c r="IG75" s="324"/>
      <c r="IH75" s="325"/>
      <c r="II75" s="326"/>
      <c r="IJ75" s="325"/>
      <c r="IK75" s="325"/>
      <c r="IL75" s="325"/>
      <c r="IM75" s="142"/>
      <c r="IN75" s="325"/>
      <c r="IO75" s="325"/>
      <c r="IP75" s="327"/>
      <c r="IQ75" s="325"/>
      <c r="IR75" s="325"/>
      <c r="IS75" s="325"/>
      <c r="IT75" s="325"/>
      <c r="IU75" s="325"/>
      <c r="IV75" s="325"/>
    </row>
    <row r="76" spans="1:256" s="387" customFormat="1" ht="18">
      <c r="A76" s="677" t="s">
        <v>411</v>
      </c>
      <c r="B76" s="294" t="s">
        <v>412</v>
      </c>
      <c r="C76" s="383"/>
      <c r="D76" s="12"/>
      <c r="E76" s="12"/>
      <c r="F76" s="225" t="s">
        <v>446</v>
      </c>
      <c r="G76" s="653"/>
      <c r="H76" s="294"/>
      <c r="I76" s="12"/>
      <c r="J76" s="636"/>
      <c r="K76" s="859">
        <f t="shared" si="9"/>
        <v>4.2699594000000004E-3</v>
      </c>
      <c r="L76" s="653"/>
      <c r="M76" s="12"/>
      <c r="N76" s="12"/>
      <c r="O76" s="12"/>
      <c r="P76" s="846">
        <f t="shared" si="10"/>
        <v>0</v>
      </c>
      <c r="Q76" s="338"/>
      <c r="R76" s="325"/>
      <c r="S76" s="326"/>
      <c r="T76"/>
      <c r="U76"/>
      <c r="V76" s="102"/>
      <c r="W76" s="142"/>
      <c r="X76" s="325"/>
      <c r="Y76"/>
      <c r="Z76" s="103"/>
      <c r="AA76" s="325"/>
      <c r="AB76"/>
      <c r="AC76"/>
      <c r="AD76"/>
      <c r="AE76"/>
      <c r="AF76" s="325"/>
      <c r="AG76" s="324"/>
      <c r="AH76" s="325"/>
      <c r="AI76" s="326"/>
      <c r="AJ76"/>
      <c r="AK76"/>
      <c r="AL76" s="102"/>
      <c r="AM76" s="142"/>
      <c r="AN76" s="325"/>
      <c r="AO76"/>
      <c r="AP76" s="103"/>
      <c r="AQ76" s="325"/>
      <c r="AR76"/>
      <c r="AS76"/>
      <c r="AT76"/>
      <c r="AU76"/>
      <c r="AV76" s="325"/>
      <c r="AW76" s="324"/>
      <c r="AX76" s="325"/>
      <c r="AY76" s="326"/>
      <c r="AZ76"/>
      <c r="BA76"/>
      <c r="BB76" s="102"/>
      <c r="BC76" s="142"/>
      <c r="BD76" s="325"/>
      <c r="BE76"/>
      <c r="BF76" s="103"/>
      <c r="BG76" s="325"/>
      <c r="BH76"/>
      <c r="BI76"/>
      <c r="BJ76"/>
      <c r="BK76"/>
      <c r="BL76" s="325"/>
      <c r="BM76" s="324"/>
      <c r="BN76" s="325"/>
      <c r="BO76" s="326"/>
      <c r="BP76"/>
      <c r="BQ76"/>
      <c r="BR76" s="102"/>
      <c r="BS76" s="142"/>
      <c r="BT76" s="325"/>
      <c r="BU76"/>
      <c r="BV76" s="103"/>
      <c r="BW76" s="325"/>
      <c r="BX76"/>
      <c r="BY76"/>
      <c r="BZ76"/>
      <c r="CA76"/>
      <c r="CB76" s="325"/>
      <c r="CC76" s="324"/>
      <c r="CD76" s="325"/>
      <c r="CE76" s="326"/>
      <c r="CF76"/>
      <c r="CG76"/>
      <c r="CH76" s="102"/>
      <c r="CI76" s="142"/>
      <c r="CJ76" s="325"/>
      <c r="CK76"/>
      <c r="CL76" s="103"/>
      <c r="CM76" s="325"/>
      <c r="CN76"/>
      <c r="CO76"/>
      <c r="CP76"/>
      <c r="CQ76"/>
      <c r="CR76" s="325"/>
      <c r="CS76" s="324"/>
      <c r="CT76" s="325"/>
      <c r="CU76" s="326"/>
      <c r="CV76"/>
      <c r="CW76"/>
      <c r="CX76" s="102"/>
      <c r="CY76" s="142"/>
      <c r="CZ76" s="325"/>
      <c r="DA76"/>
      <c r="DB76" s="103"/>
      <c r="DC76" s="325"/>
      <c r="DD76"/>
      <c r="DE76"/>
      <c r="DF76"/>
      <c r="DG76"/>
      <c r="DH76" s="325"/>
      <c r="DI76" s="324"/>
      <c r="DJ76" s="325"/>
      <c r="DK76" s="326"/>
      <c r="DL76"/>
      <c r="DM76"/>
      <c r="DN76" s="102"/>
      <c r="DO76" s="142"/>
      <c r="DP76" s="325"/>
      <c r="DQ76"/>
      <c r="DR76" s="103"/>
      <c r="DS76" s="325"/>
      <c r="DT76"/>
      <c r="DU76"/>
      <c r="DV76"/>
      <c r="DW76"/>
      <c r="DX76" s="325"/>
      <c r="DY76" s="324"/>
      <c r="DZ76" s="325"/>
      <c r="EA76" s="326"/>
      <c r="EB76"/>
      <c r="EC76"/>
      <c r="ED76" s="102"/>
      <c r="EE76" s="142"/>
      <c r="EF76" s="325"/>
      <c r="EG76"/>
      <c r="EH76" s="103"/>
      <c r="EI76" s="325"/>
      <c r="EJ76"/>
      <c r="EK76"/>
      <c r="EL76"/>
      <c r="EM76"/>
      <c r="EN76" s="325"/>
      <c r="EO76" s="324"/>
      <c r="EP76" s="325"/>
      <c r="EQ76" s="326"/>
      <c r="ER76"/>
      <c r="ES76"/>
      <c r="ET76" s="102"/>
      <c r="EU76" s="142"/>
      <c r="EV76" s="325"/>
      <c r="EW76"/>
      <c r="EX76" s="103"/>
      <c r="EY76" s="325"/>
      <c r="EZ76"/>
      <c r="FA76"/>
      <c r="FB76"/>
      <c r="FC76"/>
      <c r="FD76" s="325"/>
      <c r="FE76" s="324"/>
      <c r="FF76" s="325"/>
      <c r="FG76" s="326"/>
      <c r="FH76"/>
      <c r="FI76"/>
      <c r="FJ76" s="102"/>
      <c r="FK76" s="142"/>
      <c r="FL76" s="325"/>
      <c r="FM76"/>
      <c r="FN76" s="103"/>
      <c r="FO76" s="325"/>
      <c r="FP76"/>
      <c r="FQ76"/>
      <c r="FR76"/>
      <c r="FS76"/>
      <c r="FT76" s="325"/>
      <c r="FU76" s="324"/>
      <c r="FV76" s="325"/>
      <c r="FW76" s="326"/>
      <c r="FX76"/>
      <c r="FY76"/>
      <c r="FZ76" s="102"/>
      <c r="GA76" s="142"/>
      <c r="GB76" s="325"/>
      <c r="GC76"/>
      <c r="GD76" s="103"/>
      <c r="GE76" s="325"/>
      <c r="GF76"/>
      <c r="GG76"/>
      <c r="GH76"/>
      <c r="GI76"/>
      <c r="GJ76" s="325"/>
      <c r="GK76" s="324"/>
      <c r="GL76" s="325"/>
      <c r="GM76" s="326"/>
      <c r="GN76"/>
      <c r="GO76"/>
      <c r="GP76" s="102"/>
      <c r="GQ76" s="142"/>
      <c r="GR76" s="325"/>
      <c r="GS76"/>
      <c r="GT76" s="103"/>
      <c r="GU76" s="325"/>
      <c r="GV76"/>
      <c r="GW76"/>
      <c r="GX76"/>
      <c r="GY76"/>
      <c r="GZ76" s="325"/>
      <c r="HA76" s="324"/>
      <c r="HB76" s="325"/>
      <c r="HC76" s="326"/>
      <c r="HD76"/>
      <c r="HE76"/>
      <c r="HF76" s="102"/>
      <c r="HG76" s="142"/>
      <c r="HH76" s="325"/>
      <c r="HI76"/>
      <c r="HJ76" s="103"/>
      <c r="HK76" s="325"/>
      <c r="HL76"/>
      <c r="HM76"/>
      <c r="HN76"/>
      <c r="HO76"/>
      <c r="HP76" s="325"/>
      <c r="HQ76" s="324"/>
      <c r="HR76" s="325"/>
      <c r="HS76" s="326"/>
      <c r="HT76"/>
      <c r="HU76"/>
      <c r="HV76" s="102"/>
      <c r="HW76" s="142"/>
      <c r="HX76" s="325"/>
      <c r="HY76"/>
      <c r="HZ76" s="103"/>
      <c r="IA76" s="325"/>
      <c r="IB76"/>
      <c r="IC76"/>
      <c r="ID76"/>
      <c r="IE76"/>
      <c r="IF76" s="325"/>
      <c r="IG76" s="324"/>
      <c r="IH76" s="325"/>
      <c r="II76" s="326"/>
      <c r="IJ76"/>
      <c r="IK76"/>
      <c r="IL76" s="102"/>
      <c r="IM76" s="142"/>
      <c r="IN76" s="325"/>
      <c r="IO76"/>
      <c r="IP76" s="103"/>
      <c r="IQ76" s="325"/>
      <c r="IR76"/>
      <c r="IS76"/>
      <c r="IT76"/>
      <c r="IU76"/>
      <c r="IV76" s="325"/>
    </row>
    <row r="77" spans="1:256" ht="13.5" thickBot="1">
      <c r="A77" s="173"/>
      <c r="B77" s="37"/>
      <c r="C77" s="37"/>
      <c r="D77" s="37"/>
      <c r="E77" s="37"/>
      <c r="F77" s="37"/>
      <c r="G77" s="671"/>
      <c r="H77" s="37"/>
      <c r="I77" s="672"/>
      <c r="J77" s="37"/>
      <c r="K77" s="868"/>
      <c r="L77" s="671"/>
      <c r="M77" s="37"/>
      <c r="N77" s="672"/>
      <c r="O77" s="37"/>
      <c r="P77" s="673"/>
      <c r="Q77" s="690"/>
    </row>
    <row r="82" spans="1:16" ht="18">
      <c r="A82" s="320"/>
      <c r="B82" s="142"/>
      <c r="C82" s="142"/>
      <c r="D82" s="142"/>
      <c r="E82" s="142"/>
      <c r="F82" s="142"/>
      <c r="K82" s="869"/>
      <c r="L82" s="99"/>
      <c r="M82" s="99"/>
      <c r="N82" s="99"/>
      <c r="O82" s="99"/>
      <c r="P82" s="98"/>
    </row>
    <row r="85" spans="1:16" ht="18">
      <c r="A85" s="320"/>
      <c r="B85" s="320"/>
    </row>
    <row r="86" spans="1:16" ht="18">
      <c r="A86" s="152"/>
      <c r="B86" s="152"/>
      <c r="H86" s="118"/>
      <c r="I86" s="142"/>
      <c r="J86" s="118"/>
      <c r="K86" s="870"/>
      <c r="L86" s="199"/>
      <c r="M86" s="199"/>
      <c r="N86" s="199"/>
      <c r="O86" s="199"/>
      <c r="P86" s="854"/>
    </row>
    <row r="87" spans="1:16" ht="18">
      <c r="H87" s="118"/>
      <c r="I87" s="142"/>
      <c r="J87" s="118"/>
      <c r="K87" s="870"/>
      <c r="L87" s="199"/>
      <c r="M87" s="199"/>
      <c r="N87" s="199"/>
      <c r="O87" s="199"/>
      <c r="P87" s="854"/>
    </row>
    <row r="88" spans="1:16" ht="18">
      <c r="H88" s="118"/>
      <c r="I88" s="142"/>
      <c r="J88" s="118"/>
      <c r="K88" s="870"/>
      <c r="L88" s="142"/>
      <c r="M88" s="321"/>
      <c r="N88" s="142"/>
      <c r="O88" s="142"/>
      <c r="P88" s="855"/>
    </row>
    <row r="89" spans="1:16" ht="18">
      <c r="H89" s="118"/>
      <c r="I89" s="142"/>
      <c r="J89" s="118"/>
      <c r="K89" s="870"/>
      <c r="L89" s="142"/>
      <c r="N89" s="142"/>
      <c r="O89" s="142"/>
      <c r="P89" s="855"/>
    </row>
    <row r="90" spans="1:16" ht="18">
      <c r="H90" s="118"/>
      <c r="I90" s="142"/>
      <c r="J90" s="118"/>
      <c r="K90" s="870"/>
      <c r="L90" s="142"/>
      <c r="M90" s="142"/>
      <c r="N90" s="142"/>
      <c r="O90" s="142"/>
      <c r="P90" s="855"/>
    </row>
    <row r="91" spans="1:16" ht="18">
      <c r="H91" s="118"/>
      <c r="I91" s="142"/>
      <c r="J91" s="118"/>
      <c r="K91" s="870"/>
      <c r="L91" s="142"/>
      <c r="N91" s="142"/>
      <c r="O91" s="142"/>
      <c r="P91" s="855"/>
    </row>
    <row r="92" spans="1:16" ht="18">
      <c r="H92" s="322"/>
      <c r="I92" s="118"/>
      <c r="J92" s="118"/>
      <c r="K92" s="878"/>
      <c r="L92" s="142"/>
      <c r="M92" s="142"/>
      <c r="N92" s="142"/>
      <c r="O92" s="142"/>
      <c r="P92" s="323"/>
    </row>
    <row r="93" spans="1:16" ht="18">
      <c r="H93" s="142"/>
      <c r="I93" s="142"/>
      <c r="J93" s="142"/>
      <c r="K93" s="870"/>
      <c r="L93" s="142"/>
      <c r="N93" s="142"/>
      <c r="O93" s="142"/>
      <c r="P93" s="855"/>
    </row>
    <row r="94" spans="1:16" ht="18">
      <c r="A94" s="320"/>
      <c r="B94" s="86"/>
      <c r="C94" s="86"/>
      <c r="D94" s="86"/>
      <c r="E94" s="86"/>
      <c r="F94" s="86"/>
      <c r="G94" s="86"/>
      <c r="H94" s="118"/>
      <c r="I94" s="323"/>
      <c r="J94" s="118"/>
      <c r="K94" s="878"/>
      <c r="L94" s="142"/>
      <c r="M94" s="142"/>
      <c r="N94" s="142"/>
      <c r="O94" s="142"/>
      <c r="P94" s="323"/>
    </row>
    <row r="95" spans="1:16" ht="18">
      <c r="A95" s="118"/>
      <c r="B95" s="85"/>
      <c r="C95" s="86"/>
      <c r="D95" s="86"/>
      <c r="E95" s="86"/>
      <c r="F95" s="86"/>
      <c r="G95" s="86"/>
      <c r="H95" s="86"/>
      <c r="I95" s="101"/>
      <c r="J95" s="86"/>
    </row>
    <row r="96" spans="1:16" ht="18">
      <c r="A96" s="322"/>
      <c r="B96" s="118"/>
      <c r="C96" s="86"/>
      <c r="D96" s="86"/>
      <c r="E96" s="86"/>
      <c r="F96" s="86"/>
      <c r="G96" s="86"/>
      <c r="H96" s="86"/>
      <c r="I96" s="101"/>
      <c r="J96" s="86"/>
    </row>
    <row r="97" spans="1:16">
      <c r="A97" s="100"/>
      <c r="B97" s="85"/>
      <c r="C97" s="86"/>
      <c r="D97" s="86"/>
      <c r="E97" s="86"/>
      <c r="F97" s="86"/>
      <c r="G97" s="86"/>
      <c r="H97" s="86"/>
      <c r="I97" s="101"/>
      <c r="J97" s="86"/>
    </row>
    <row r="98" spans="1:16" ht="18">
      <c r="A98" s="324"/>
      <c r="B98" s="325"/>
      <c r="C98" s="326"/>
      <c r="D98" s="325"/>
      <c r="E98" s="325"/>
      <c r="F98" s="325"/>
      <c r="G98" s="142"/>
      <c r="H98" s="325"/>
      <c r="I98" s="325"/>
      <c r="J98" s="327"/>
      <c r="K98" s="879"/>
      <c r="L98" s="325"/>
      <c r="M98" s="325"/>
      <c r="N98" s="325"/>
      <c r="O98" s="325"/>
      <c r="P98" s="856"/>
    </row>
    <row r="99" spans="1:16" ht="18">
      <c r="A99" s="324"/>
      <c r="B99" s="325"/>
      <c r="C99" s="326"/>
      <c r="D99" s="325"/>
      <c r="E99" s="325"/>
      <c r="F99" s="325"/>
      <c r="G99" s="142"/>
      <c r="H99" s="325"/>
      <c r="I99" s="325"/>
      <c r="J99" s="327"/>
      <c r="K99" s="879"/>
      <c r="L99" s="325"/>
      <c r="N99" s="325"/>
      <c r="O99" s="325"/>
      <c r="P99" s="856"/>
    </row>
    <row r="100" spans="1:16" ht="18">
      <c r="A100" s="324"/>
      <c r="B100" s="325"/>
      <c r="C100" s="326"/>
      <c r="D100" s="325"/>
      <c r="E100" s="325"/>
      <c r="F100" s="325"/>
      <c r="G100" s="142"/>
      <c r="H100" s="325"/>
      <c r="I100" s="325"/>
      <c r="J100" s="327"/>
      <c r="K100" s="879"/>
      <c r="L100" s="325"/>
      <c r="M100" s="325"/>
      <c r="N100" s="325"/>
      <c r="O100" s="325"/>
      <c r="P100" s="856"/>
    </row>
    <row r="101" spans="1:16" ht="18">
      <c r="A101" s="324"/>
      <c r="B101" s="325"/>
      <c r="C101" s="326"/>
      <c r="D101" s="325"/>
      <c r="E101" s="325"/>
      <c r="F101" s="325"/>
      <c r="G101" s="142"/>
      <c r="H101" s="325"/>
      <c r="I101" s="325"/>
      <c r="J101" s="327"/>
      <c r="K101" s="879"/>
      <c r="L101" s="325"/>
      <c r="M101" s="325"/>
      <c r="N101" s="325"/>
      <c r="O101" s="325"/>
      <c r="P101" s="856"/>
    </row>
    <row r="102" spans="1:16" ht="18">
      <c r="A102" s="324"/>
      <c r="B102" s="325"/>
      <c r="C102" s="326"/>
      <c r="D102" s="325"/>
      <c r="E102" s="325"/>
      <c r="F102" s="325"/>
      <c r="G102" s="142"/>
      <c r="H102" s="325"/>
      <c r="I102" s="325"/>
      <c r="J102" s="327"/>
      <c r="K102" s="879"/>
      <c r="L102" s="325"/>
      <c r="M102" s="325"/>
      <c r="N102" s="325"/>
      <c r="O102" s="325"/>
      <c r="P102" s="856"/>
    </row>
    <row r="103" spans="1:16" ht="18">
      <c r="A103" s="324"/>
      <c r="B103" s="325"/>
      <c r="C103" s="326"/>
      <c r="F103" s="102"/>
      <c r="G103" s="142"/>
      <c r="H103" s="325"/>
      <c r="J103" s="103"/>
      <c r="K103" s="879"/>
      <c r="P103" s="856"/>
    </row>
    <row r="104" spans="1:16" ht="15">
      <c r="A104" s="328"/>
      <c r="F104" s="102"/>
      <c r="J104" s="103"/>
    </row>
  </sheetData>
  <mergeCells count="1">
    <mergeCell ref="B60:E60"/>
  </mergeCells>
  <phoneticPr fontId="5" type="noConversion"/>
  <printOptions horizontalCentered="1"/>
  <pageMargins left="0.25" right="0.25" top="0.5" bottom="0.5" header="0.5" footer="0.5"/>
  <pageSetup scale="62" orientation="landscape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/>
  <dimension ref="A1:S41"/>
  <sheetViews>
    <sheetView tabSelected="1" topLeftCell="A25" zoomScale="75" zoomScaleNormal="75" zoomScaleSheetLayoutView="55" workbookViewId="0">
      <selection activeCell="F41" sqref="F41"/>
    </sheetView>
  </sheetViews>
  <sheetFormatPr defaultRowHeight="12.75"/>
  <cols>
    <col min="1" max="1" width="5.28515625" customWidth="1"/>
    <col min="2" max="2" width="9.5703125" bestFit="1" customWidth="1"/>
    <col min="7" max="7" width="48.42578125" customWidth="1"/>
    <col min="8" max="8" width="3" customWidth="1"/>
    <col min="9" max="9" width="21.28515625" customWidth="1"/>
    <col min="11" max="11" width="41.140625" customWidth="1"/>
    <col min="12" max="12" width="8.7109375" customWidth="1"/>
    <col min="13" max="13" width="3" customWidth="1"/>
    <col min="14" max="14" width="22" customWidth="1"/>
    <col min="16" max="16" width="4.140625" customWidth="1"/>
  </cols>
  <sheetData>
    <row r="1" spans="1:19" ht="68.25" customHeight="1" thickTop="1">
      <c r="A1" s="154"/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91"/>
      <c r="R1" s="12"/>
    </row>
    <row r="2" spans="1:19" ht="30">
      <c r="A2" s="156"/>
      <c r="B2" s="12"/>
      <c r="C2" s="12"/>
      <c r="D2" s="12"/>
      <c r="E2" s="12"/>
      <c r="F2" s="12"/>
      <c r="G2" s="293" t="s">
        <v>306</v>
      </c>
      <c r="H2" s="12"/>
      <c r="I2" s="12"/>
      <c r="J2" s="12"/>
      <c r="K2" s="12"/>
      <c r="L2" s="12"/>
      <c r="M2" s="12"/>
      <c r="N2" s="12"/>
      <c r="O2" s="12"/>
      <c r="P2" s="12"/>
      <c r="Q2" s="192"/>
      <c r="R2" s="12"/>
    </row>
    <row r="3" spans="1:19" ht="26.25">
      <c r="A3" s="156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92"/>
      <c r="R3" s="12"/>
    </row>
    <row r="4" spans="1:19" ht="25.5">
      <c r="A4" s="157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92"/>
      <c r="R4" s="12"/>
    </row>
    <row r="5" spans="1:19" ht="23.25">
      <c r="A5" s="162"/>
      <c r="B5" s="12"/>
      <c r="C5" s="288" t="s">
        <v>334</v>
      </c>
      <c r="D5" s="12"/>
      <c r="E5" s="12"/>
      <c r="F5" s="12"/>
      <c r="G5" s="12"/>
      <c r="H5" s="12"/>
      <c r="I5" s="12"/>
      <c r="J5" s="12"/>
      <c r="K5" s="12"/>
      <c r="L5" s="159"/>
      <c r="M5" s="12"/>
      <c r="N5" s="12"/>
      <c r="O5" s="12"/>
      <c r="P5" s="12"/>
      <c r="Q5" s="192"/>
      <c r="R5" s="12"/>
    </row>
    <row r="6" spans="1:19" ht="18">
      <c r="A6" s="158"/>
      <c r="B6" s="83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92"/>
      <c r="R6" s="12"/>
    </row>
    <row r="7" spans="1:19" ht="26.25">
      <c r="A7" s="156"/>
      <c r="B7" s="12"/>
      <c r="C7" s="12"/>
      <c r="D7" s="12"/>
      <c r="E7" s="12"/>
      <c r="F7" s="180" t="s">
        <v>532</v>
      </c>
      <c r="G7" s="12"/>
      <c r="H7" s="12"/>
      <c r="I7" s="12"/>
      <c r="J7" s="12"/>
      <c r="K7" s="12"/>
      <c r="L7" s="159"/>
      <c r="M7" s="12"/>
      <c r="N7" s="12"/>
      <c r="O7" s="12"/>
      <c r="P7" s="12"/>
      <c r="Q7" s="192"/>
      <c r="R7" s="12"/>
    </row>
    <row r="8" spans="1:19" ht="25.5">
      <c r="A8" s="157"/>
      <c r="B8" s="160"/>
      <c r="C8" s="12"/>
      <c r="D8" s="12"/>
      <c r="E8" s="12"/>
      <c r="F8" s="12"/>
      <c r="G8" s="12"/>
      <c r="H8" s="161"/>
      <c r="I8" s="12"/>
      <c r="J8" s="12"/>
      <c r="K8" s="12"/>
      <c r="L8" s="12"/>
      <c r="M8" s="12"/>
      <c r="N8" s="12"/>
      <c r="O8" s="12"/>
      <c r="P8" s="12"/>
      <c r="Q8" s="192"/>
      <c r="R8" s="12"/>
    </row>
    <row r="9" spans="1:19">
      <c r="A9" s="162"/>
      <c r="B9" s="12"/>
      <c r="C9" s="12"/>
      <c r="D9" s="12"/>
      <c r="E9" s="12"/>
      <c r="F9" s="12"/>
      <c r="G9" s="12"/>
      <c r="H9" s="163"/>
      <c r="I9" s="12"/>
      <c r="J9" s="12"/>
      <c r="K9" s="12"/>
      <c r="L9" s="12"/>
      <c r="M9" s="12"/>
      <c r="N9" s="12"/>
      <c r="O9" s="12"/>
      <c r="P9" s="12"/>
      <c r="Q9" s="192"/>
      <c r="R9" s="12"/>
    </row>
    <row r="10" spans="1:19" ht="45.75" customHeight="1">
      <c r="A10" s="162"/>
      <c r="B10" s="185" t="s">
        <v>275</v>
      </c>
      <c r="C10" s="12"/>
      <c r="D10" s="12"/>
      <c r="E10" s="12"/>
      <c r="F10" s="12"/>
      <c r="G10" s="12"/>
      <c r="H10" s="163"/>
      <c r="I10" s="181"/>
      <c r="J10" s="51"/>
      <c r="K10" s="51"/>
      <c r="L10" s="51"/>
      <c r="M10" s="51"/>
      <c r="N10" s="181"/>
      <c r="O10" s="51"/>
      <c r="P10" s="51"/>
      <c r="Q10" s="192"/>
      <c r="R10" s="12"/>
    </row>
    <row r="11" spans="1:19" ht="20.25">
      <c r="A11" s="162"/>
      <c r="B11" s="12"/>
      <c r="C11" s="12"/>
      <c r="D11" s="12"/>
      <c r="E11" s="12"/>
      <c r="F11" s="12"/>
      <c r="G11" s="12"/>
      <c r="H11" s="166"/>
      <c r="I11" s="301" t="s">
        <v>294</v>
      </c>
      <c r="J11" s="182"/>
      <c r="K11" s="182"/>
      <c r="L11" s="182"/>
      <c r="M11" s="182"/>
      <c r="N11" s="301" t="s">
        <v>295</v>
      </c>
      <c r="O11" s="182"/>
      <c r="P11" s="182"/>
      <c r="Q11" s="282"/>
      <c r="R11" s="169"/>
      <c r="S11" s="153"/>
    </row>
    <row r="12" spans="1:19">
      <c r="A12" s="162"/>
      <c r="B12" s="12"/>
      <c r="C12" s="12"/>
      <c r="D12" s="12"/>
      <c r="E12" s="12"/>
      <c r="F12" s="12"/>
      <c r="G12" s="12"/>
      <c r="H12" s="163"/>
      <c r="I12" s="179"/>
      <c r="J12" s="179"/>
      <c r="K12" s="179"/>
      <c r="L12" s="179"/>
      <c r="M12" s="179"/>
      <c r="N12" s="179"/>
      <c r="O12" s="179"/>
      <c r="P12" s="179"/>
      <c r="Q12" s="192"/>
      <c r="R12" s="12"/>
    </row>
    <row r="13" spans="1:19" ht="26.25">
      <c r="A13" s="287">
        <v>1</v>
      </c>
      <c r="B13" s="288" t="s">
        <v>276</v>
      </c>
      <c r="C13" s="289"/>
      <c r="D13" s="289"/>
      <c r="E13" s="286"/>
      <c r="F13" s="286"/>
      <c r="G13" s="165"/>
      <c r="H13" s="283"/>
      <c r="I13" s="284">
        <f>NDPL!K181</f>
        <v>-5.6501149652000011</v>
      </c>
      <c r="J13" s="180"/>
      <c r="K13" s="180"/>
      <c r="L13" s="180"/>
      <c r="M13" s="283"/>
      <c r="N13" s="284">
        <f>NDPL!P181</f>
        <v>-7.2694464390000011</v>
      </c>
      <c r="O13" s="180"/>
      <c r="P13" s="180"/>
      <c r="Q13" s="192"/>
      <c r="R13" s="12"/>
    </row>
    <row r="14" spans="1:19" ht="26.25">
      <c r="A14" s="287"/>
      <c r="B14" s="288"/>
      <c r="C14" s="289"/>
      <c r="D14" s="289"/>
      <c r="E14" s="286"/>
      <c r="F14" s="286"/>
      <c r="G14" s="165"/>
      <c r="H14" s="283"/>
      <c r="I14" s="284"/>
      <c r="J14" s="180"/>
      <c r="K14" s="180"/>
      <c r="L14" s="180"/>
      <c r="M14" s="283"/>
      <c r="N14" s="284"/>
      <c r="O14" s="180"/>
      <c r="P14" s="180"/>
      <c r="Q14" s="192"/>
      <c r="R14" s="12"/>
    </row>
    <row r="15" spans="1:19" ht="26.25">
      <c r="A15" s="287"/>
      <c r="B15" s="288"/>
      <c r="C15" s="289"/>
      <c r="D15" s="289"/>
      <c r="E15" s="286"/>
      <c r="F15" s="286"/>
      <c r="G15" s="160"/>
      <c r="H15" s="283"/>
      <c r="I15" s="284"/>
      <c r="J15" s="180"/>
      <c r="K15" s="180"/>
      <c r="L15" s="180"/>
      <c r="M15" s="283"/>
      <c r="N15" s="284"/>
      <c r="O15" s="180"/>
      <c r="P15" s="180"/>
      <c r="Q15" s="192"/>
      <c r="R15" s="12"/>
    </row>
    <row r="16" spans="1:19" ht="23.25" customHeight="1">
      <c r="A16" s="287">
        <v>2</v>
      </c>
      <c r="B16" s="288" t="s">
        <v>277</v>
      </c>
      <c r="C16" s="289"/>
      <c r="D16" s="289"/>
      <c r="E16" s="286"/>
      <c r="F16" s="286"/>
      <c r="G16" s="165"/>
      <c r="H16" s="283" t="s">
        <v>305</v>
      </c>
      <c r="I16" s="284">
        <f>BRPL!K214</f>
        <v>0.88436328660000063</v>
      </c>
      <c r="J16" s="180"/>
      <c r="K16" s="180"/>
      <c r="L16" s="180"/>
      <c r="M16" s="283"/>
      <c r="N16" s="284">
        <f>BRPL!P214</f>
        <v>-2.626495304000001</v>
      </c>
      <c r="O16" s="180"/>
      <c r="P16" s="180"/>
      <c r="Q16" s="192"/>
      <c r="R16" s="12"/>
    </row>
    <row r="17" spans="1:18" ht="26.25">
      <c r="A17" s="287"/>
      <c r="B17" s="288"/>
      <c r="C17" s="289"/>
      <c r="D17" s="289"/>
      <c r="E17" s="286"/>
      <c r="F17" s="286"/>
      <c r="G17" s="165"/>
      <c r="H17" s="283"/>
      <c r="I17" s="284"/>
      <c r="J17" s="180"/>
      <c r="K17" s="180"/>
      <c r="L17" s="180"/>
      <c r="M17" s="283"/>
      <c r="N17" s="284"/>
      <c r="O17" s="180"/>
      <c r="P17" s="180"/>
      <c r="Q17" s="192"/>
      <c r="R17" s="12"/>
    </row>
    <row r="18" spans="1:18" ht="26.25">
      <c r="A18" s="287"/>
      <c r="B18" s="288"/>
      <c r="C18" s="289"/>
      <c r="D18" s="289"/>
      <c r="E18" s="286"/>
      <c r="F18" s="286"/>
      <c r="G18" s="160"/>
      <c r="H18" s="283"/>
      <c r="I18" s="284"/>
      <c r="J18" s="180"/>
      <c r="K18" s="180"/>
      <c r="L18" s="180"/>
      <c r="M18" s="283"/>
      <c r="N18" s="284"/>
      <c r="O18" s="180"/>
      <c r="P18" s="180"/>
      <c r="Q18" s="192"/>
      <c r="R18" s="12"/>
    </row>
    <row r="19" spans="1:18" ht="23.25" customHeight="1">
      <c r="A19" s="287">
        <v>3</v>
      </c>
      <c r="B19" s="288" t="s">
        <v>278</v>
      </c>
      <c r="C19" s="289"/>
      <c r="D19" s="289"/>
      <c r="E19" s="286"/>
      <c r="F19" s="286"/>
      <c r="G19" s="165"/>
      <c r="H19" s="283"/>
      <c r="I19" s="284">
        <f>BYPL!K185</f>
        <v>-3.0580040243999997</v>
      </c>
      <c r="J19" s="180"/>
      <c r="K19" s="180"/>
      <c r="L19" s="180"/>
      <c r="M19" s="283"/>
      <c r="N19" s="284">
        <f>BYPL!P185</f>
        <v>-3.5254429250000001</v>
      </c>
      <c r="O19" s="180"/>
      <c r="P19" s="180"/>
      <c r="Q19" s="192"/>
      <c r="R19" s="12"/>
    </row>
    <row r="20" spans="1:18" ht="26.25">
      <c r="A20" s="287"/>
      <c r="B20" s="288"/>
      <c r="C20" s="289"/>
      <c r="D20" s="289"/>
      <c r="E20" s="286"/>
      <c r="F20" s="286"/>
      <c r="G20" s="165"/>
      <c r="H20" s="283"/>
      <c r="I20" s="284"/>
      <c r="J20" s="180"/>
      <c r="K20" s="180"/>
      <c r="L20" s="180"/>
      <c r="M20" s="283"/>
      <c r="N20" s="284"/>
      <c r="O20" s="180"/>
      <c r="P20" s="180"/>
      <c r="Q20" s="192"/>
      <c r="R20" s="12"/>
    </row>
    <row r="21" spans="1:18" ht="26.25">
      <c r="A21" s="287"/>
      <c r="B21" s="290"/>
      <c r="C21" s="290"/>
      <c r="D21" s="290"/>
      <c r="E21" s="200"/>
      <c r="F21" s="200"/>
      <c r="G21" s="83"/>
      <c r="H21" s="283"/>
      <c r="I21" s="284"/>
      <c r="J21" s="180"/>
      <c r="K21" s="180"/>
      <c r="L21" s="180"/>
      <c r="M21" s="283"/>
      <c r="N21" s="284"/>
      <c r="O21" s="180"/>
      <c r="P21" s="180"/>
      <c r="Q21" s="192"/>
      <c r="R21" s="12"/>
    </row>
    <row r="22" spans="1:18" ht="26.25">
      <c r="A22" s="287">
        <v>4</v>
      </c>
      <c r="B22" s="288" t="s">
        <v>279</v>
      </c>
      <c r="C22" s="290"/>
      <c r="D22" s="290"/>
      <c r="E22" s="200"/>
      <c r="F22" s="200"/>
      <c r="G22" s="165"/>
      <c r="H22" s="283"/>
      <c r="I22" s="284">
        <f>NDMC!K83</f>
        <v>-0.1813319506000004</v>
      </c>
      <c r="J22" s="180"/>
      <c r="K22" s="180"/>
      <c r="L22" s="180"/>
      <c r="M22" s="283" t="s">
        <v>305</v>
      </c>
      <c r="N22" s="284">
        <f>NDMC!P83</f>
        <v>1.9832358349999999</v>
      </c>
      <c r="O22" s="180"/>
      <c r="P22" s="180"/>
      <c r="Q22" s="192"/>
      <c r="R22" s="12"/>
    </row>
    <row r="23" spans="1:18" ht="26.25">
      <c r="A23" s="287"/>
      <c r="B23" s="288"/>
      <c r="C23" s="290"/>
      <c r="D23" s="290"/>
      <c r="E23" s="200"/>
      <c r="F23" s="200"/>
      <c r="G23" s="165"/>
      <c r="H23" s="283"/>
      <c r="I23" s="284"/>
      <c r="J23" s="180"/>
      <c r="K23" s="180"/>
      <c r="L23" s="180"/>
      <c r="M23" s="283"/>
      <c r="N23" s="284"/>
      <c r="O23" s="180"/>
      <c r="P23" s="180"/>
      <c r="Q23" s="192"/>
      <c r="R23" s="12"/>
    </row>
    <row r="24" spans="1:18" ht="26.25">
      <c r="A24" s="287"/>
      <c r="B24" s="290"/>
      <c r="C24" s="290"/>
      <c r="D24" s="290"/>
      <c r="E24" s="200"/>
      <c r="F24" s="200"/>
      <c r="G24" s="83"/>
      <c r="H24" s="283"/>
      <c r="I24" s="284"/>
      <c r="J24" s="180"/>
      <c r="K24" s="180"/>
      <c r="L24" s="180"/>
      <c r="M24" s="283"/>
      <c r="N24" s="284"/>
      <c r="O24" s="180"/>
      <c r="P24" s="180"/>
      <c r="Q24" s="192"/>
      <c r="R24" s="12"/>
    </row>
    <row r="25" spans="1:18" ht="26.25">
      <c r="A25" s="287">
        <v>5</v>
      </c>
      <c r="B25" s="288" t="s">
        <v>280</v>
      </c>
      <c r="C25" s="290"/>
      <c r="D25" s="290"/>
      <c r="E25" s="200"/>
      <c r="F25" s="200"/>
      <c r="G25" s="165"/>
      <c r="H25" s="283" t="s">
        <v>305</v>
      </c>
      <c r="I25" s="284">
        <f>MES!K55</f>
        <v>8.2732767200000001E-2</v>
      </c>
      <c r="J25" s="180"/>
      <c r="K25" s="180"/>
      <c r="L25" s="180"/>
      <c r="M25" s="283" t="s">
        <v>305</v>
      </c>
      <c r="N25" s="284">
        <f>MES!P55</f>
        <v>9.023465200000004E-2</v>
      </c>
      <c r="O25" s="180"/>
      <c r="P25" s="180"/>
      <c r="Q25" s="192"/>
      <c r="R25" s="12"/>
    </row>
    <row r="26" spans="1:18" ht="20.25">
      <c r="A26" s="162"/>
      <c r="B26" s="12"/>
      <c r="C26" s="12"/>
      <c r="D26" s="12"/>
      <c r="E26" s="12"/>
      <c r="F26" s="12"/>
      <c r="G26" s="12"/>
      <c r="H26" s="164"/>
      <c r="I26" s="285"/>
      <c r="J26" s="178"/>
      <c r="K26" s="178"/>
      <c r="L26" s="178"/>
      <c r="M26" s="178"/>
      <c r="N26" s="178"/>
      <c r="O26" s="178"/>
      <c r="P26" s="178"/>
      <c r="Q26" s="192"/>
      <c r="R26" s="12"/>
    </row>
    <row r="27" spans="1:18" ht="18">
      <c r="A27" s="158"/>
      <c r="B27" s="144"/>
      <c r="C27" s="167"/>
      <c r="D27" s="167"/>
      <c r="E27" s="167"/>
      <c r="F27" s="167"/>
      <c r="G27" s="168"/>
      <c r="H27" s="164"/>
      <c r="I27" s="12"/>
      <c r="J27" s="12"/>
      <c r="K27" s="12"/>
      <c r="L27" s="12"/>
      <c r="M27" s="12"/>
      <c r="N27" s="12"/>
      <c r="O27" s="12"/>
      <c r="P27" s="12"/>
      <c r="Q27" s="192"/>
      <c r="R27" s="12"/>
    </row>
    <row r="28" spans="1:18" ht="28.5" customHeight="1">
      <c r="A28" s="287">
        <v>6</v>
      </c>
      <c r="B28" s="288" t="s">
        <v>400</v>
      </c>
      <c r="C28" s="290"/>
      <c r="D28" s="290"/>
      <c r="E28" s="200"/>
      <c r="F28" s="200"/>
      <c r="G28" s="165"/>
      <c r="H28" s="283" t="s">
        <v>305</v>
      </c>
      <c r="I28" s="284">
        <f>Railway!K33</f>
        <v>7.0324959399999998E-2</v>
      </c>
      <c r="J28" s="180"/>
      <c r="K28" s="180"/>
      <c r="L28" s="180"/>
      <c r="M28" s="283" t="s">
        <v>305</v>
      </c>
      <c r="N28" s="284">
        <f>Railway!P33</f>
        <v>0.6371857700000001</v>
      </c>
      <c r="O28" s="12"/>
      <c r="P28" s="12"/>
      <c r="Q28" s="192"/>
      <c r="R28" s="12"/>
    </row>
    <row r="29" spans="1:18" ht="54" customHeight="1" thickBot="1">
      <c r="A29" s="281" t="s">
        <v>281</v>
      </c>
      <c r="B29" s="183"/>
      <c r="C29" s="183"/>
      <c r="D29" s="183"/>
      <c r="E29" s="183"/>
      <c r="F29" s="183"/>
      <c r="G29" s="183"/>
      <c r="H29" s="184"/>
      <c r="I29" s="184"/>
      <c r="J29" s="184"/>
      <c r="K29" s="184"/>
      <c r="L29" s="184"/>
      <c r="M29" s="184"/>
      <c r="N29" s="184"/>
      <c r="O29" s="184"/>
      <c r="P29" s="184"/>
      <c r="Q29" s="193"/>
      <c r="R29" s="12"/>
    </row>
    <row r="30" spans="1:18" ht="13.5" thickTop="1">
      <c r="A30" s="155"/>
      <c r="B30" s="12"/>
      <c r="C30" s="12"/>
      <c r="D30" s="12"/>
      <c r="E30" s="12"/>
      <c r="F30" s="12"/>
      <c r="G30" s="12"/>
      <c r="H30" s="12"/>
      <c r="I30" s="12"/>
    </row>
    <row r="31" spans="1:18">
      <c r="A31" s="12"/>
      <c r="B31" s="12"/>
      <c r="C31" s="12"/>
      <c r="D31" s="12"/>
      <c r="E31" s="12"/>
      <c r="F31" s="12"/>
      <c r="G31" s="12"/>
      <c r="H31" s="12"/>
      <c r="I31" s="12"/>
    </row>
    <row r="32" spans="1:18">
      <c r="A32" s="12"/>
      <c r="B32" s="12"/>
      <c r="C32" s="12"/>
      <c r="D32" s="12"/>
      <c r="E32" s="12"/>
      <c r="F32" s="12"/>
      <c r="G32" s="12"/>
      <c r="H32" s="12"/>
      <c r="I32" s="12"/>
    </row>
    <row r="33" spans="1:9" ht="18">
      <c r="A33" s="167" t="s">
        <v>304</v>
      </c>
      <c r="B33" s="12"/>
      <c r="C33" s="12"/>
      <c r="D33" s="12"/>
      <c r="E33" s="280"/>
      <c r="F33" s="280"/>
      <c r="G33" s="12"/>
      <c r="H33" s="12"/>
      <c r="I33" s="12"/>
    </row>
    <row r="34" spans="1:9" ht="15">
      <c r="A34" s="175"/>
      <c r="B34" s="175"/>
      <c r="C34" s="175"/>
      <c r="D34" s="175"/>
      <c r="E34" s="280"/>
      <c r="F34" s="280"/>
      <c r="G34" s="12"/>
      <c r="H34" s="12"/>
      <c r="I34" s="12"/>
    </row>
    <row r="35" spans="1:9" s="280" customFormat="1" ht="15" customHeight="1">
      <c r="A35" s="292" t="s">
        <v>312</v>
      </c>
      <c r="E35"/>
      <c r="F35"/>
      <c r="G35" s="175"/>
      <c r="H35" s="175"/>
      <c r="I35" s="175"/>
    </row>
    <row r="36" spans="1:9" s="280" customFormat="1" ht="15" customHeight="1">
      <c r="A36" s="292"/>
      <c r="E36"/>
      <c r="F36"/>
      <c r="H36" s="175"/>
      <c r="I36" s="175"/>
    </row>
    <row r="37" spans="1:9" s="280" customFormat="1" ht="15" customHeight="1">
      <c r="A37" s="292" t="s">
        <v>313</v>
      </c>
      <c r="E37"/>
      <c r="F37"/>
      <c r="I37" s="175"/>
    </row>
    <row r="38" spans="1:9" s="280" customFormat="1" ht="15" customHeight="1">
      <c r="A38" s="291"/>
      <c r="E38"/>
      <c r="F38"/>
      <c r="I38" s="175"/>
    </row>
    <row r="39" spans="1:9" s="280" customFormat="1" ht="15" customHeight="1">
      <c r="A39" s="292"/>
      <c r="E39"/>
      <c r="F39"/>
      <c r="I39" s="175"/>
    </row>
    <row r="40" spans="1:9" s="280" customFormat="1" ht="15" customHeight="1">
      <c r="A40" s="292"/>
      <c r="B40" s="279"/>
      <c r="C40"/>
      <c r="D40"/>
      <c r="E40"/>
      <c r="F40"/>
    </row>
    <row r="41" spans="1:9" ht="15.75">
      <c r="F41" s="979" t="s">
        <v>541</v>
      </c>
    </row>
  </sheetData>
  <phoneticPr fontId="5" type="noConversion"/>
  <printOptions horizontalCentered="1"/>
  <pageMargins left="0.75" right="0.75" top="0.85" bottom="0.72" header="0.5" footer="0.5"/>
  <pageSetup scale="53" orientation="landscape" r:id="rId1"/>
  <headerFooter alignWithMargins="0"/>
  <rowBreaks count="1" manualBreakCount="1">
    <brk id="4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NDPL</vt:lpstr>
      <vt:lpstr>BRPL</vt:lpstr>
      <vt:lpstr>BYPL</vt:lpstr>
      <vt:lpstr>NDMC</vt:lpstr>
      <vt:lpstr>MES</vt:lpstr>
      <vt:lpstr>Railway</vt:lpstr>
      <vt:lpstr>ROHTAK ROAD</vt:lpstr>
      <vt:lpstr>STEPPED UP GENCO</vt:lpstr>
      <vt:lpstr>FINAL EX. SUMMARY</vt:lpstr>
      <vt:lpstr>Sheet2</vt:lpstr>
      <vt:lpstr>BRPL!Print_Area</vt:lpstr>
      <vt:lpstr>BYPL!Print_Area</vt:lpstr>
      <vt:lpstr>'FINAL EX. SUMMARY'!Print_Area</vt:lpstr>
      <vt:lpstr>MES!Print_Area</vt:lpstr>
      <vt:lpstr>NDMC!Print_Area</vt:lpstr>
      <vt:lpstr>NDPL!Print_Area</vt:lpstr>
      <vt:lpstr>'ROHTAK ROAD'!Print_Area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2023-07-13T09:28:29Z</cp:lastPrinted>
  <dcterms:created xsi:type="dcterms:W3CDTF">1996-10-14T23:33:28Z</dcterms:created>
  <dcterms:modified xsi:type="dcterms:W3CDTF">2024-09-25T09:04:14Z</dcterms:modified>
</cp:coreProperties>
</file>